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4AF121F2-888B-4914-AFED-40DF9FCEBF51}" xr6:coauthVersionLast="45" xr6:coauthVersionMax="45" xr10:uidLastSave="{00000000-0000-0000-0000-000000000000}"/>
  <bookViews>
    <workbookView xWindow="-120" yWindow="-120" windowWidth="21840" windowHeight="13140" tabRatio="562" xr2:uid="{00000000-000D-0000-FFFF-FFFF00000000}"/>
  </bookViews>
  <sheets>
    <sheet name="2022" sheetId="17" r:id="rId1"/>
    <sheet name="МП 6" sheetId="10" state="hidden" r:id="rId2"/>
  </sheets>
  <definedNames>
    <definedName name="_xlnm.Print_Titles" localSheetId="0">'2022'!$4:$6</definedName>
    <definedName name="_xlnm.Print_Area" localSheetId="0">'2022'!$A$1:$P$330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308" i="17" l="1"/>
  <c r="I308" i="17"/>
  <c r="J308" i="17" s="1"/>
  <c r="N307" i="17"/>
  <c r="N310" i="17" s="1"/>
  <c r="N306" i="17"/>
  <c r="N305" i="17"/>
  <c r="I305" i="17"/>
  <c r="J305" i="17" s="1"/>
  <c r="E305" i="17"/>
  <c r="N303" i="17"/>
  <c r="N302" i="17"/>
  <c r="I302" i="17"/>
  <c r="N301" i="17"/>
  <c r="N300" i="17"/>
  <c r="N299" i="17"/>
  <c r="N304" i="17" s="1"/>
  <c r="I299" i="17"/>
  <c r="N297" i="17" l="1"/>
  <c r="N296" i="17"/>
  <c r="N295" i="17"/>
  <c r="N294" i="17"/>
  <c r="I294" i="17"/>
  <c r="N293" i="17"/>
  <c r="N292" i="17"/>
  <c r="N291" i="17"/>
  <c r="N298" i="17" s="1"/>
  <c r="I291" i="17"/>
  <c r="E291" i="17"/>
  <c r="N289" i="17"/>
  <c r="N288" i="17"/>
  <c r="I288" i="17"/>
  <c r="J288" i="17" s="1"/>
  <c r="N287" i="17"/>
  <c r="I287" i="17"/>
  <c r="J287" i="17" s="1"/>
  <c r="N286" i="17"/>
  <c r="N290" i="17" s="1"/>
  <c r="I286" i="17"/>
  <c r="J286" i="17" s="1"/>
  <c r="N285" i="17"/>
  <c r="J285" i="17"/>
  <c r="I285" i="17"/>
  <c r="N284" i="17"/>
  <c r="I284" i="17"/>
  <c r="J284" i="17" s="1"/>
  <c r="E284" i="17"/>
  <c r="N281" i="17"/>
  <c r="J281" i="17"/>
  <c r="I281" i="17"/>
  <c r="N280" i="17"/>
  <c r="N279" i="17"/>
  <c r="N278" i="17"/>
  <c r="N283" i="17" s="1"/>
  <c r="I278" i="17"/>
  <c r="J278" i="17" s="1"/>
  <c r="N276" i="17" l="1"/>
  <c r="N275" i="17"/>
  <c r="N274" i="17"/>
  <c r="N273" i="17"/>
  <c r="N272" i="17"/>
  <c r="N271" i="17"/>
  <c r="N270" i="17"/>
  <c r="N269" i="17"/>
  <c r="N268" i="17"/>
  <c r="N265" i="17"/>
  <c r="N264" i="17"/>
  <c r="N263" i="17"/>
  <c r="J263" i="17"/>
  <c r="I263" i="17"/>
  <c r="I262" i="17"/>
  <c r="J262" i="17" s="1"/>
  <c r="N261" i="17"/>
  <c r="N277" i="17" s="1"/>
  <c r="I261" i="17"/>
  <c r="J261" i="17" s="1"/>
  <c r="I260" i="17"/>
  <c r="J260" i="17" s="1"/>
  <c r="N259" i="17"/>
  <c r="I259" i="17"/>
  <c r="J259" i="17" s="1"/>
  <c r="H259" i="17"/>
  <c r="G259" i="17"/>
  <c r="O259" i="17" l="1"/>
  <c r="N158" i="17" l="1"/>
  <c r="N157" i="17"/>
  <c r="N146" i="17"/>
  <c r="N147" i="17"/>
  <c r="N129" i="17"/>
  <c r="N128" i="17"/>
  <c r="N127" i="17"/>
  <c r="N126" i="17"/>
  <c r="N123" i="17"/>
  <c r="N122" i="17"/>
  <c r="N121" i="17"/>
  <c r="N120" i="17"/>
  <c r="N118" i="17"/>
  <c r="N117" i="17"/>
  <c r="N116" i="17"/>
  <c r="N115" i="17"/>
  <c r="N114" i="17"/>
  <c r="N113" i="17"/>
  <c r="N112" i="17"/>
  <c r="N111" i="17"/>
  <c r="N110" i="17"/>
  <c r="N108" i="17"/>
  <c r="N106" i="17"/>
  <c r="N105" i="17"/>
  <c r="N104" i="17"/>
  <c r="N103" i="17"/>
  <c r="N102" i="17"/>
  <c r="N100" i="17"/>
  <c r="N99" i="17"/>
  <c r="N97" i="17"/>
  <c r="N96" i="17"/>
  <c r="N95" i="17"/>
  <c r="N94" i="17"/>
  <c r="N93" i="17"/>
  <c r="N92" i="17"/>
  <c r="N91" i="17"/>
  <c r="N90" i="17"/>
  <c r="N89" i="17"/>
  <c r="N88" i="17"/>
  <c r="N87" i="17"/>
  <c r="N85" i="17"/>
  <c r="N84" i="17"/>
  <c r="N80" i="17"/>
  <c r="N79" i="17"/>
  <c r="N78" i="17"/>
  <c r="N22" i="17"/>
  <c r="N21" i="17"/>
  <c r="N20" i="17"/>
  <c r="N19" i="17"/>
  <c r="N18" i="17"/>
  <c r="N17" i="17"/>
  <c r="N16" i="17"/>
  <c r="N15" i="17"/>
  <c r="N14" i="17"/>
  <c r="I7" i="17"/>
  <c r="J7" i="17" s="1"/>
  <c r="I8" i="17"/>
  <c r="J8" i="17" s="1"/>
  <c r="I9" i="17"/>
  <c r="J9" i="17" s="1"/>
  <c r="I10" i="17"/>
  <c r="J10" i="17" s="1"/>
  <c r="I11" i="17"/>
  <c r="J11" i="17" s="1"/>
  <c r="N230" i="17"/>
  <c r="N228" i="17"/>
  <c r="N205" i="17"/>
  <c r="N204" i="17"/>
  <c r="N203" i="17"/>
  <c r="N202" i="17"/>
  <c r="N201" i="17"/>
  <c r="N200" i="17"/>
  <c r="N198" i="17"/>
  <c r="N197" i="17"/>
  <c r="N195" i="17"/>
  <c r="N193" i="17"/>
  <c r="N189" i="17"/>
  <c r="N185" i="17"/>
  <c r="N184" i="17"/>
  <c r="N183" i="17"/>
  <c r="I180" i="17"/>
  <c r="J180" i="17" s="1"/>
  <c r="I177" i="17"/>
  <c r="E177" i="17"/>
  <c r="N75" i="17"/>
  <c r="I75" i="17"/>
  <c r="J75" i="17"/>
  <c r="I74" i="17"/>
  <c r="J74" i="17"/>
  <c r="N73" i="17"/>
  <c r="I73" i="17"/>
  <c r="J73" i="17" s="1"/>
  <c r="N72" i="17"/>
  <c r="I72" i="17"/>
  <c r="J72" i="17"/>
  <c r="N71" i="17"/>
  <c r="I71" i="17"/>
  <c r="J71" i="17" s="1"/>
  <c r="E71" i="17"/>
  <c r="O81" i="17"/>
  <c r="I80" i="17"/>
  <c r="J80" i="17"/>
  <c r="I79" i="17"/>
  <c r="J79" i="17"/>
  <c r="I78" i="17"/>
  <c r="E78" i="17"/>
  <c r="J78" i="17" s="1"/>
  <c r="J177" i="17"/>
  <c r="N244" i="17"/>
  <c r="N255" i="17"/>
  <c r="N254" i="17"/>
  <c r="N252" i="17"/>
  <c r="N251" i="17"/>
  <c r="N250" i="17"/>
  <c r="I249" i="17"/>
  <c r="J249" i="17" s="1"/>
  <c r="N248" i="17"/>
  <c r="I248" i="17"/>
  <c r="J248" i="17"/>
  <c r="N247" i="17"/>
  <c r="I247" i="17"/>
  <c r="J247" i="17" s="1"/>
  <c r="N246" i="17"/>
  <c r="I246" i="17"/>
  <c r="J246" i="17"/>
  <c r="E245" i="17"/>
  <c r="I245" i="17"/>
  <c r="J245" i="17" s="1"/>
  <c r="N258" i="17"/>
  <c r="N172" i="17"/>
  <c r="I172" i="17"/>
  <c r="J172" i="17" s="1"/>
  <c r="N171" i="17"/>
  <c r="I171" i="17"/>
  <c r="J171" i="17"/>
  <c r="N170" i="17"/>
  <c r="I170" i="17"/>
  <c r="J170" i="17" s="1"/>
  <c r="N169" i="17"/>
  <c r="N176" i="17" s="1"/>
  <c r="O168" i="17" s="1"/>
  <c r="I169" i="17"/>
  <c r="J169" i="17"/>
  <c r="N168" i="17"/>
  <c r="I168" i="17"/>
  <c r="E168" i="17"/>
  <c r="J168" i="17"/>
  <c r="I161" i="17"/>
  <c r="J161" i="17"/>
  <c r="I160" i="17"/>
  <c r="J160" i="17" s="1"/>
  <c r="I159" i="17"/>
  <c r="J159" i="17"/>
  <c r="I158" i="17"/>
  <c r="J158" i="17" s="1"/>
  <c r="I157" i="17"/>
  <c r="J157" i="17"/>
  <c r="I150" i="17"/>
  <c r="J150" i="17" s="1"/>
  <c r="I149" i="17"/>
  <c r="J149" i="17" s="1"/>
  <c r="I148" i="17"/>
  <c r="J148" i="17" s="1"/>
  <c r="I147" i="17"/>
  <c r="J147" i="17"/>
  <c r="I146" i="17"/>
  <c r="J146" i="17" s="1"/>
  <c r="N144" i="17"/>
  <c r="N143" i="17"/>
  <c r="N142" i="17"/>
  <c r="N141" i="17"/>
  <c r="I141" i="17"/>
  <c r="J141" i="17"/>
  <c r="N140" i="17"/>
  <c r="I140" i="17"/>
  <c r="J140" i="17"/>
  <c r="N139" i="17"/>
  <c r="I139" i="17"/>
  <c r="J139" i="17" s="1"/>
  <c r="N138" i="17"/>
  <c r="N145" i="17" s="1"/>
  <c r="O137" i="17" s="1"/>
  <c r="I138" i="17"/>
  <c r="J138" i="17"/>
  <c r="N137" i="17"/>
  <c r="I137" i="17"/>
  <c r="E137" i="17"/>
  <c r="J137" i="17"/>
  <c r="I88" i="17"/>
  <c r="J88" i="17"/>
  <c r="I87" i="17"/>
  <c r="J87" i="17"/>
  <c r="I86" i="17"/>
  <c r="J86" i="17"/>
  <c r="I85" i="17"/>
  <c r="J85" i="17"/>
  <c r="J84" i="17"/>
  <c r="N46" i="17"/>
  <c r="N45" i="17"/>
  <c r="N39" i="17"/>
  <c r="N36" i="17"/>
  <c r="N35" i="17"/>
  <c r="N34" i="17"/>
  <c r="N33" i="17"/>
  <c r="N32" i="17"/>
  <c r="N30" i="17"/>
  <c r="N29" i="17"/>
  <c r="N28" i="17"/>
  <c r="N27" i="17"/>
  <c r="N26" i="17"/>
  <c r="N25" i="17"/>
  <c r="I29" i="17"/>
  <c r="J29" i="17"/>
  <c r="I28" i="17"/>
  <c r="J28" i="17" s="1"/>
  <c r="I27" i="17"/>
  <c r="J27" i="17"/>
  <c r="I26" i="17"/>
  <c r="J26" i="17" s="1"/>
  <c r="H25" i="17"/>
  <c r="I25" i="17" s="1"/>
  <c r="G25" i="17"/>
  <c r="E25" i="17"/>
  <c r="J25" i="17" s="1"/>
  <c r="L54" i="17"/>
  <c r="I53" i="17"/>
  <c r="J53" i="17" s="1"/>
  <c r="I52" i="17"/>
  <c r="J52" i="17" s="1"/>
  <c r="I49" i="17"/>
  <c r="I51" i="17"/>
  <c r="J51" i="17" s="1"/>
  <c r="I50" i="17"/>
  <c r="J50" i="17"/>
  <c r="N49" i="17"/>
  <c r="E49" i="17"/>
  <c r="I18" i="17"/>
  <c r="J18" i="17"/>
  <c r="I17" i="17"/>
  <c r="J17" i="17" s="1"/>
  <c r="I16" i="17"/>
  <c r="J16" i="17"/>
  <c r="I15" i="17"/>
  <c r="J15" i="17" s="1"/>
  <c r="I14" i="17"/>
  <c r="J14" i="17"/>
  <c r="J49" i="17"/>
  <c r="N69" i="17"/>
  <c r="N68" i="17"/>
  <c r="N66" i="17"/>
  <c r="I66" i="17"/>
  <c r="J66" i="17"/>
  <c r="N65" i="17"/>
  <c r="I65" i="17"/>
  <c r="J65" i="17" s="1"/>
  <c r="N64" i="17"/>
  <c r="I64" i="17"/>
  <c r="J64" i="17"/>
  <c r="N63" i="17"/>
  <c r="I63" i="17"/>
  <c r="J63" i="17"/>
  <c r="N62" i="17"/>
  <c r="I62" i="17"/>
  <c r="E62" i="17"/>
  <c r="J62" i="17"/>
</calcChain>
</file>

<file path=xl/sharedStrings.xml><?xml version="1.0" encoding="utf-8"?>
<sst xmlns="http://schemas.openxmlformats.org/spreadsheetml/2006/main" count="573" uniqueCount="378">
  <si>
    <t>не более 5</t>
  </si>
  <si>
    <t>не более 4</t>
  </si>
  <si>
    <t>9. Уровень удовлетворенности населения качеством предоставления государственных и муниципальных услуг</t>
  </si>
  <si>
    <t>не менее 90</t>
  </si>
  <si>
    <t>12. Соблюдение органами местного самоуправления норм бюджетного законодательства Российской Федерации при подготовке проектов местных бюджетов на очередной финансовый год и плановый период</t>
  </si>
  <si>
    <t>Районная муниципальная программа "Развитие физической культуры и спорта вТеньгушевского муниципального района Республики Мордовия на 2020-2025 годы"</t>
  </si>
  <si>
    <t>Сводный годовой отчет об эффективности реализации  муниципальных программ Теньгушевского муниципального района   за 2022 год</t>
  </si>
  <si>
    <t>Информация по выполнению основных мероприятий за 2022 год</t>
  </si>
  <si>
    <t>Объем финансовых средств, запланированный по программе на       2022 г., тыс. рублей</t>
  </si>
  <si>
    <t>Фактически освоенный объем финансирования программы за 2022 г., тыс. рублей</t>
  </si>
  <si>
    <t>Целевое значение на 2022 г.</t>
  </si>
  <si>
    <t>Фактическое значение за 2022 г.</t>
  </si>
  <si>
    <t>Повышение эффективности управления муниципальными финансами в Теньгушевском муниципальном районе Республики Мордовия до 2025 года</t>
  </si>
  <si>
    <t>Создано 1 ИП (КФХ) по программе "Агростартап" (2 рабочих места). Две заявки не прошли конкурсный отбор. На строительство семейной животноводческой фермы заявка не подавалась. Молодых специалистов нет.  Студентов, обучающихся по очной форме обучения за счет бюджетных ассигнований федерального бюджета, республиканского бюджета Республики Мордовия по сельскохозяйственным профессиям, нет.</t>
  </si>
  <si>
    <t xml:space="preserve">Из 21 мероприятий программы выполнены 16. </t>
  </si>
  <si>
    <t>Программа "Экономическое развитие Теньгушевского муниципального района Республики Мордовия до 2025 года"</t>
  </si>
  <si>
    <t>программа эффективная.</t>
  </si>
  <si>
    <t>Районная муниципальная программа "Развитие культуры и туризма  Теньгушевского муниципального района Республики Мордовия на 2019-2025 годы"</t>
  </si>
  <si>
    <t>муниципальная программа «Совершенствование и развитие гражданской обороны, защиты населения и территорий от чрезвычайных ситуаций природного  и техногенного характера на территории  Теньгушевского муниципального района  Республики Мордовия  на 2021-2025годы»</t>
  </si>
  <si>
    <t xml:space="preserve">1. Количество чрезвычайных ситуаций, пожаров, происшествий на водных объектах, не более </t>
  </si>
  <si>
    <t xml:space="preserve">1.Обучение должностных лиц по гражданской обороне (в рамках текущего финансирования)          2.Создание и восполнение резерва материальных ресурсов для ликвидации возможных чрезвычайных ситуаций(в рамках текущего финансирования) 3.Изготовление листовок и памяток на противопожарную тематику  (в рамках текущего финансирования)                                                      4. Приобретение методических, учебно-информационных сборников и пособий по ГО и ЧС      (в рамках текущего финансирования)                                 5. Приобретение плакатов по тематике ГО и ЧС            6. Содержание МКУ "ЕДДС" Теньгушевского муниципального района
(в рамках текущего финансирования)
   </t>
  </si>
  <si>
    <t xml:space="preserve">2. Количество населения, погибшего при чрезвычайных ситуациях, пожарах, происшествиях на водных объектах, не более </t>
  </si>
  <si>
    <t xml:space="preserve">3. Количество населения, спасенного при чрезвычайных ситуациях, пожарах, происшествиях на водных объектах, не менее </t>
  </si>
  <si>
    <t xml:space="preserve">4. Экономический ущерб от чрезвычайных ситуаций, пожаров, происшествий на водных объектах, не более </t>
  </si>
  <si>
    <t xml:space="preserve">5. Количество зарегистрированных пожаров, не более </t>
  </si>
  <si>
    <t xml:space="preserve">6. Количество населения, погибшего на пожарах, не более </t>
  </si>
  <si>
    <t xml:space="preserve">7. Количество населения, спасенного на пожарах, не менее </t>
  </si>
  <si>
    <t xml:space="preserve">8. Количество происшествий на водных объектах, не более </t>
  </si>
  <si>
    <t xml:space="preserve">9. Количество погибших на водных объектах, не более  </t>
  </si>
  <si>
    <t xml:space="preserve">10. Количество спасенных в происшествиях на водных объектах, не менее </t>
  </si>
  <si>
    <t xml:space="preserve">11. Приобретение запасов средств индивидуальной защиты для муниципальных служащих </t>
  </si>
  <si>
    <t xml:space="preserve">12. Доля населенных пунктов, в которых не обеспечивается требуемый уровень пожарной безопасности, в общем количестве населенных пунктов, не более </t>
  </si>
  <si>
    <t>13. Доля руководящего состава и должностных лиц, прошедших обучение по вопросам гражданской обороны и защиты от чрезвычайных ситуаций природного и техногенного характера, не менее</t>
  </si>
  <si>
    <t>"Противодействие коррупции в Теньгушевском муниципальном районе на 2022-2025 годы"</t>
  </si>
  <si>
    <t>99,6 %- программа эффективная.</t>
  </si>
  <si>
    <t>Выполненнные мероприятия муниципальной программы "Противодействие коррупции в Теньгушевском муниципальном районе на 2022-2025 годы" направлены на улучшение антикоррупционной обстановки в районе, укрепление доверия жителей Теньгушевского муниципального района к органам местного самоуправления, создание условий для постоянного снижения уровня коррупции за счет искоренения (нейтрализации) порождающих ее причин и условий.</t>
  </si>
  <si>
    <t>Удельный вес проектов муниципальных нормативных правовых актов, в которых органами прокуратуры выявлено наличие коррупциогенных факторов, в общем числе проектов муниципальных нормативных правовых актов, прошедших экспертизу в органах прокуратуры</t>
  </si>
  <si>
    <t>до 1</t>
  </si>
  <si>
    <t>Удельный вес муниципальных услуг, по которым внедрены административные регламенты, в общем числе муниципальных услуг</t>
  </si>
  <si>
    <t>Количество поступивших сообщений о коррупционных правонарушениях муниципальных служащих</t>
  </si>
  <si>
    <t>Программа оздоровления  муниципальных  финансов Теньгушевского муниципального района  и муниципальных финансов поселений Теньгушевского муниципального района на 2019 – 2025 годы</t>
  </si>
  <si>
    <t>Не менее 86%</t>
  </si>
  <si>
    <t xml:space="preserve">1.Республиканский  фестиваль народного творчества «Шумбрат, Мордовия!»                                2.Районный фольклорный праздник «Широкая Масленица»                                                     3.Районный фольклорный праздник «Преображение Господне- Яблочный спас.»                           4.Районный  конкурс профессионального мастерства «Лучший по профессии!»                5.Районное мероприятие «Уличная библиотека»          6.Районный конкурс «Играй гармонь»          7.Районный фестиваль - конкурс детского творчества «Созвездие талантов»               8.Районный праздник  «День села Теньгушево» 9.Районный праздник «День Семьи, Любви и Верности»                                                             10.Участие во Всероссийском фестивале-конкурсе мордовской песни «Од вий»                             11.Участие в Республиканском фестивале художественного творчества инвалидов «Вместе мы сможем больше»                                                  12.Участие в Республиканском  патриотическом  фестивале конкурсе  «Афганское Эхо»  13.Участие в Республиканском фестивале детского творчества «Пластилиновая ворона» 14.Организация тематических концертов, посвященных Государственным  праздникам: 
- День Защитника Отечества;                                        - Международный женский День 8 марта;                  - Праздник Весны и Труда ;                                          - День Победы;                                                              - День России;                                                                -День Народного единства;                                          -День призывника (два призыва);                                -День пожилых людей.                           15.Театрализованное представление, посвященное праздникам:
- Дню  Победы советского народа в  Великой Отечественной войне 1941-1945гг.                              -День защиты детей;                                                       -Осенний бал;                                                                 -Встреча  Нового года;                                  16.Мероприятия посвященные памятным датам писателей, литературы.  
</t>
  </si>
  <si>
    <t>Доля    вакантных должностей муниципальной службы, замещаемых     на конкурсной основе (не менее)</t>
  </si>
  <si>
    <t>Доля вакантных должностей муниципальной службы, замещаемых на основе назначения из кадрового резерва на муниципальной службе (не менее)</t>
  </si>
  <si>
    <t>Доля граждан, которые удовлетворены деятельностью органов местного самоуправления (не менее)</t>
  </si>
  <si>
    <t>Доля граждан, которые удовлетворены качеством муниципальных услуг (не менее)</t>
  </si>
  <si>
    <t>Количество публикаций на сайте, посвященный антикоррурционной тематике (единиц)</t>
  </si>
  <si>
    <t>Доля проектов муниципальных нормативных правовых актов Теньгушевского муниципального района, на которые произведена антикоррупционная экспертиза (процентов)</t>
  </si>
  <si>
    <t>Количество муниципальных служащих, прошедших курсы повышения квалификации по антикоррупционной тематике (человек)</t>
  </si>
  <si>
    <t>Количество субъектов малого и среднего предпринимательства.</t>
  </si>
  <si>
    <t>Количество малых и средних предприятий в расчете на 10 тыс. человек.</t>
  </si>
  <si>
    <t>Объем отгруженных товаров собственного производства, выполненных  работ и услуг собственными силами.</t>
  </si>
  <si>
    <t>Темп роста объема  отгруженных товаров собственного производства, выполненных  работ и услуг собственными силами.</t>
  </si>
  <si>
    <t>в том числе:</t>
  </si>
  <si>
    <t>удовлетворительный уровень эффективности.</t>
  </si>
  <si>
    <t>Мероприятия нравственно-патриотической направленности, культурно-массовые мероприятия в рамках празднования Дня Победы, единиц</t>
  </si>
  <si>
    <t>Мероприятия направленные на возрождение народных промыслов и ремесел Теньгушевского муниципального района</t>
  </si>
  <si>
    <t>№ п/п</t>
  </si>
  <si>
    <t>Целевые показатели</t>
  </si>
  <si>
    <t>Ответственные исполнители              (Ф.И.О.  телефон)</t>
  </si>
  <si>
    <t>Источники финансирования</t>
  </si>
  <si>
    <t>% исполнения к плану</t>
  </si>
  <si>
    <t>план</t>
  </si>
  <si>
    <t>всего:</t>
  </si>
  <si>
    <t>Федеральный бюджет</t>
  </si>
  <si>
    <t>бюджет автономного округа</t>
  </si>
  <si>
    <t>бюджет муниципального образования</t>
  </si>
  <si>
    <t>Привлеченные средства</t>
  </si>
  <si>
    <t>в т.ч.     КАПы</t>
  </si>
  <si>
    <t xml:space="preserve">Наименование  муниципальной  программы </t>
  </si>
  <si>
    <t>Наименование мероприятий программы</t>
  </si>
  <si>
    <t>план на 2014 год</t>
  </si>
  <si>
    <t>на 01.01.2014</t>
  </si>
  <si>
    <t>Кассовое исполнение</t>
  </si>
  <si>
    <t xml:space="preserve">Причины отклонения </t>
  </si>
  <si>
    <t>Остаток 2013 года</t>
  </si>
  <si>
    <t>= гр.7/гр.6*100</t>
  </si>
  <si>
    <t>% финансирования к плану</t>
  </si>
  <si>
    <t>= гр.8/гр.7*100</t>
  </si>
  <si>
    <t>= гр.8/гр.6*100</t>
  </si>
  <si>
    <t>Исполнение 
(% исполнения к плану)</t>
  </si>
  <si>
    <t>Приложение №2</t>
  </si>
  <si>
    <t>Нефтеюганского района</t>
  </si>
  <si>
    <t>от "_____"____________2014 №________</t>
  </si>
  <si>
    <t>Главный бухгалтер</t>
  </si>
  <si>
    <t>Руководитель</t>
  </si>
  <si>
    <t>Исполнитель</t>
  </si>
  <si>
    <t>№ телефона</t>
  </si>
  <si>
    <t>% исполнения к  лимиту финансированию</t>
  </si>
  <si>
    <t>Отчет о ходе реализации  муниципальных программ  и ведомственных  целевых программ   Нефтеюганского района.</t>
  </si>
  <si>
    <t>Результаты реализации,  причины отклонения, проблемные вопросы (по каждому мероприятию)</t>
  </si>
  <si>
    <t>Лимит финансирования</t>
  </si>
  <si>
    <t xml:space="preserve">к письму  администрации </t>
  </si>
  <si>
    <t xml:space="preserve">Наименование муниципальной  программы </t>
  </si>
  <si>
    <t>Число выполненных основных мероприятий, единиц</t>
  </si>
  <si>
    <t>Степень реализации основных мероприятий, %</t>
  </si>
  <si>
    <t>4=3/2*100%</t>
  </si>
  <si>
    <t>Оценка использования финансовых средств</t>
  </si>
  <si>
    <t>8=7/6*100%</t>
  </si>
  <si>
    <t>Степень соответствия запланированному уровню затрат, %</t>
  </si>
  <si>
    <t>Оценка эффективности использования средств, %</t>
  </si>
  <si>
    <t>9=4/8*100%</t>
  </si>
  <si>
    <t>Информация по целевым индикаторам муниципальной программы</t>
  </si>
  <si>
    <t>Степень достижения целевого значений, %</t>
  </si>
  <si>
    <t>13=12/11*100%</t>
  </si>
  <si>
    <t>Уровень эффективности реализации программы</t>
  </si>
  <si>
    <t>Наименование показателя,             единица измерения</t>
  </si>
  <si>
    <t>Итого общая степень достижения целей программы</t>
  </si>
  <si>
    <t>Вывод об эффективности реализации муниципальной программы                                                                                                                                                                            (более 100% - высокоэффективная;                                                                                                                                                                                                                                   от 80 до 100% - эффективная;                                                                                                                                                                                                                                           от 50 до 79% - удовлетворительный уровень эффективности;                                                                                                                                                                                         менее 50 % - неэффективная)</t>
  </si>
  <si>
    <t>респуб-кий бюджет</t>
  </si>
  <si>
    <t>федеральный бюджет</t>
  </si>
  <si>
    <t xml:space="preserve">местный бюджет </t>
  </si>
  <si>
    <t>внебюджетные средства</t>
  </si>
  <si>
    <t>14= общая степень  достижения цели*9столбец/100%</t>
  </si>
  <si>
    <t>Приложение 2</t>
  </si>
  <si>
    <t>Количество семей получивших выплату по данной подпрограмме</t>
  </si>
  <si>
    <t>1. Включение молодых семей, признанных нуждающимися в жилых помещениях, в состав участников подпрограммы «Обеспечение жильем молодых семей» в порядке, установленном законодательством Российской Федерации и Республики Мордовия                                               2. Формирование списка молодых семей - участников программы «Обеспечение жильем молодых семей», изъявивших желание получить социальную выплату в планируемом году по Теньгушевскому муниципальному району                           3. Определение ежегодно объема средств, выделяемых из местного бюджета на реализацию мероприятий подпрограммы                                                      4. Выдача молодой семье - претенденту на получение социальных выплат в планируемом году по Теньгушевскому муниципальному району  свидетельства о праве получение социальной выплаты на приобретение жилого помещения или создание объекта индивидуального жилищного строительства                                                               5. Организация информационно-  разъяснительной работы среди                        населения по освещению цели                          и задач подпрограммы и вопросов по ее реализации</t>
  </si>
  <si>
    <t>Количество приобретенных квартир</t>
  </si>
  <si>
    <t>-</t>
  </si>
  <si>
    <t>Количество проводимых мероприятий в год</t>
  </si>
  <si>
    <t>высокоэффективная</t>
  </si>
  <si>
    <t>Число основных мероприятий, запланированных к реализации в 2021 г., единиц</t>
  </si>
  <si>
    <t>Районная муниципальная программа "Реализация молодежной политики и патриотическое воспитание  в Теньгушевском муниципальном районе Республики Мордовия на 2020-2025 годы"</t>
  </si>
  <si>
    <t>Муниципальная программа Развитие сельского хозяйства и регулирования рынков сельскохозяйственной продукции, сырья и продовольствия Теньгушевского муниципального района Республики Мордовия на 2021 - 2025 г.г.</t>
  </si>
  <si>
    <t>Отсутствие возбудителя АЧС (0 % положительных проб от общего числа исследований)</t>
  </si>
  <si>
    <t>удовлетворительный уровень эффективности</t>
  </si>
  <si>
    <t>1) Консолидированный бюджет Теньгушевского муниципального района сбалансирован в соответствии с требованиями Бюджетного кодекса Российской Федерации;
2) увеличился объем налоговых и неналоговых доходов консолидированного бюджета Теньгушевского муниципального района до  47607,3  тыс. рублей в 2021 году (109,5 процента к уровню 2020 года в сопоставимых условиях);
3) Бюджет Теньгушевского муниципального района на 2021 год сформирован по принципу программно-целевого планирования, контроля и последующей оценки эффективности использования бюджетных средств. Доля расходов бюджета Теньгушевского муниципального района, формируемых в рамках муниципальных программ, в 2021 году составила 86,5 процентов в расходах бюджета Теньгушевского муниципального района;
4) сохранен объем расходов на обслуживание муниципального долга Теньгушевского муниципального района на уровне, не превышающем предельных значений, установленных решением Совета депутатов Теньгушевского муниципального района.
5) Соблюдены порядок и сроки составления и утверждения проекта бюджета Теньгушевского муниципального района
6) Соблюдены установленные бюджетным законодательством требования о составе отчетности об исполнении бюджета Теньгушевского муниципального района
7) Отсутствует  просроченная кредиторская задолженность по выплате заработной платы и пособий по социальной помощи населению за счет средств бюджета Теньгушевского муниципального района.
.                                                                                                                   По невыполненным мероприятиям указать причины.</t>
  </si>
  <si>
    <t>Из 20 мероприятий программы в 2021 г. остались не выполненными 4 мероприятия:1.Автоматизация кадровых процедур, повышение качества и эффективности муниципальной службы  2.Заключение органами местного самоуправления с гражданами договоров о целевом обучении с обязательством по прохождению муниципальной службы, оказание информационно-методической, консультативной помощи по данному вопросу.</t>
  </si>
  <si>
    <t xml:space="preserve">«ПРОФИЛАКТИКА ТЕРРОРИЗМА И ЭКСТРЕМИЗМА В ТЕНЬГУШЕВСКОМ МУНИЦИПАЛЬНОМ РАЙОНЕ 
НА 2020-2025 ГОДЫ»
</t>
  </si>
  <si>
    <t xml:space="preserve">Проведение  культурно-просветительских и воспитательных мероприятий в общеобразовательных организациях по привитию молодежи идей межнациональной и межрелигиозной толерантности </t>
  </si>
  <si>
    <t>Установка внешних камер видеонаблюдения в селе Теньгушево  в рамках внедрения АПК «Безопасный город»</t>
  </si>
  <si>
    <t>Муниципальная программа "Повышение безопасности дорожного движения в Теньгушевском муниципальном районе на 2020-2025 г.г."</t>
  </si>
  <si>
    <t xml:space="preserve">сокращение количества лиц,погибших в ДТП
</t>
  </si>
  <si>
    <t xml:space="preserve">Краткая характеристика выполненных мероприятий.                                                                      1.Проведение инструктивных совещаний,семинаров  сотрудниками ОГИБДД
2. Создание базы методических разработок:уроков по изучению ПДД и профилактике детского дорожно-транспортного травматизма.
3. Оборудование  площадок для занятий по предупреждению опасного поведения учащихся-участников дорожного движения.                                                      4.Приобретение уголков по безопасности дорожного движения в учебных заведениях района.                                                                                                       5.Приобретение средств наглядной агитации по безопасности дорожного движения в учебных заведениях района.                                                                                              6.Регулярное освещение вопросов безопасности дорожного движения в средствах массовой информации                                                                                                          7. Обеспечение агитационным материалом                                                         8.Устройство тротуара от ул.Карла Маркса до пер.Больничный с.Теньгушево 9.Проведение профилактических мероприятий                                                  10.Проведение комплексных проверок эксплуатационного состояния улично-дорожной сети
</t>
  </si>
  <si>
    <t xml:space="preserve">сокращение количества ДТП с пострадавшими
</t>
  </si>
  <si>
    <t>снижение количества ДТП с участием детей</t>
  </si>
  <si>
    <t>уменьшение количества ДТП,произошедших по вине детей</t>
  </si>
  <si>
    <t>сокращение количества нарушений правил дорожного движения ПДДпешеходами и водителями транспортных средств</t>
  </si>
  <si>
    <t>Анализ эффективности предоставленных налоговых льгот по всем категориям налоговых преференций</t>
  </si>
  <si>
    <t>Отмена налоговых льгот, не влияющих на стимулирование инвестиционной привлекательности муниципального образования в Республике Мордовия (далее – муниципальное образование)</t>
  </si>
  <si>
    <t>Установление налоговых льгот по местным налогам по согласованию с Министерством финансов Республики Мордовия</t>
  </si>
  <si>
    <t>Привлечение инвестиций за счет реализации комплекса мер по стимулированию и развитию субъектов малого и среднего предпринимательства</t>
  </si>
  <si>
    <t>Совершенствование организационной работы по вопросам развития инвестиционного климата</t>
  </si>
  <si>
    <t>Мониторинг объема  инвестиций в основной капитал организаций, зарегистрирован-ных на территории муниципального образования</t>
  </si>
  <si>
    <t>Легализация заработной платы, сокрытой от налогообложения</t>
  </si>
  <si>
    <t xml:space="preserve">Увеличение поступления доходов за счет увеличения налоговой базы по налогу на имущество физических лиц и юридических лиц </t>
  </si>
  <si>
    <t>Увеличение поступления доходов за счет увеличения налоговой базы по земельному налогу</t>
  </si>
  <si>
    <t>Реализация мер, направленных на снижение неформальной занятости</t>
  </si>
  <si>
    <t>Выполнение обязательств, предусмотренных соглашением  об осуществлении мер по социально-экономическому развитию и финансовому оздоровлению.</t>
  </si>
  <si>
    <t>Принятие мер по расширению налоговой базы за счет развития производства и создания новых рабочих мест.</t>
  </si>
  <si>
    <t>Обеспечение роста среднемесячной номинальной начисленной заработной платы работников</t>
  </si>
  <si>
    <t xml:space="preserve">Проведение мониторинга и анализа основных показателей производственной и финансово-экономической деятельности организаций </t>
  </si>
  <si>
    <t>Мониторинг состояния расчетов с бюджетом крупнейших налогоплательщиков муниципального образования</t>
  </si>
  <si>
    <t>Увеличение поступления доходов от сдачи в аренду муниципального имущества</t>
  </si>
  <si>
    <t>Повышение доходов от приватизации имущества</t>
  </si>
  <si>
    <t xml:space="preserve">Повышение доходов от деятельности муниципальных унитарных предприятий и приватизация муниципальных унитарных мероприятий </t>
  </si>
  <si>
    <t>Увеличение поступления доходов за счет предоставления в собственность или в аренду земельных участков, образованных из невостребованных земельных долей</t>
  </si>
  <si>
    <t>Повышение эффективности исполнения и взыскания административных штрафов, наложенных административными комиссиями соответствующего муниципального района</t>
  </si>
  <si>
    <t xml:space="preserve">Введение самообложения граждан </t>
  </si>
  <si>
    <t>Увеличение поступлений от аренды средств наружной рекламы</t>
  </si>
  <si>
    <t xml:space="preserve">Увеличение поступления доходов от оказания платных услуг </t>
  </si>
  <si>
    <t>Сокращение недоимки по местным налогам, единому налогу на вмененный доход, налогу на доходы физических лиц в консолидированный бюджет муниципального образования</t>
  </si>
  <si>
    <t>Повышение эффективности исполнения и взыскания административных штрафов, наложенных комиссией по делам несовершенолетних и защите их прав  соответствующего муниципального района</t>
  </si>
  <si>
    <t>Повышение эффективности исполнения и взыскания административных штрафов, наложенных мировыми судьями, соответствующего муниципального района</t>
  </si>
  <si>
    <t>Оптимизации расходов на муниципальное управление с учетом предложений по типовой структуре и нормативной численности органов местного самоуправления. (В 2019 году  сокращено 8 единиц главных бухгалтеров сельских поселений.)</t>
  </si>
  <si>
    <t>Преобразование муниципальных образований путем объединения сельских поселений. В 2019 году преобразовано Старокачеевское и Такушевское сельское поселение путем слияния в Такушевское сельское поселение.</t>
  </si>
  <si>
    <t>Передача полномочий администраций поселений, являющихся административными центрами муниципальных районов, администрациям муниципальных районов. В 2019 году полномочия  администрации Теньгушевского сельского поселения переданы администрации Теньгушевского муниципального района.</t>
  </si>
  <si>
    <t>Запрет на увеличение численности муниципальных служащих органов местного самоуправления</t>
  </si>
  <si>
    <t>Утверждение показателя "Сокращение численности работников муниципальных учреждений на 10%" для расчета размера выплат из фонда стимулирования муниципальным служащим</t>
  </si>
  <si>
    <t>Передача неиспользуемого имущества в казну / списание имущества, которое утратило потребительские свойства</t>
  </si>
  <si>
    <t>Расширение внестационарных форм предоставления муниципальных услуг (передвижные библиотеки и т.д.).</t>
  </si>
  <si>
    <t>Проведение оценки эффективности расходов на охранные услуги в органах местного самоуправления и муниципальных учреждениях</t>
  </si>
  <si>
    <t>Мониторинг темпов роста расходов на оплату труда работников муниципальных учреждений муниципального образования</t>
  </si>
  <si>
    <t>Централизация закупок для нужд муниципальных заказчиков. Организация совместных закупок (продуктов питания, программные продукты для ПК и т.д..) для нужд муниципальных заказчиков</t>
  </si>
  <si>
    <t>Не допускать более 15 процентного  превышения цен на закупаемые по муниципальным контрактами договорам товары (работы, услуги) над средневзвешенной ценой, сложившейся по итогам проведенных закупок, автоматически сформированной в региональной информационной системе в сфере закупок Республики Мордовия</t>
  </si>
  <si>
    <t>Осуществлять не позднее, чем 1 июля 2019г. Закупки товаров (работ, услуг) заказчиками муниципального образования исключительно  через региональтную информационную сисмтему в сфере закупок Республики Мордовия, включая закупки малого объема через модуль "Малые  закупки" Республики Мордовия</t>
  </si>
  <si>
    <t>Увеличение доли заявок заказчиков, консолидированных (объединенных) в составе совместных закупок (по сравнению с аналогичным периодом)</t>
  </si>
  <si>
    <t>Провести инвентаризацию мер социальной поддержки,установленных нормативными правовыми актами Теньгушевского муниципального района.</t>
  </si>
  <si>
    <t>Отказ от индексации социальных выплат, установленных отдельным категориям граждан нормативными правовыми актами органов местного самоуправления</t>
  </si>
  <si>
    <t xml:space="preserve">Исключение мер, дублирующих или дополняющих региональные и федеральные         В 2019 году отменить оказание материальной помощи гражданам, имеющим доход ниже прожиточного минимума </t>
  </si>
  <si>
    <t>Введение критериев нуждаемости в порядок назначения и предоставления мер социальной поддержки</t>
  </si>
  <si>
    <t>Повышение периодичности и эффективности проверки права граждан на получение различных мер социальной поддержки</t>
  </si>
  <si>
    <t>Исключение членов семьи носителя льгот из получателей мер социальной поддержки</t>
  </si>
  <si>
    <t>Повышение эффективности учета доходов граждан при предоставлении адресных мер социальной поддержки</t>
  </si>
  <si>
    <t>Обеспечение экономии бюджетных средств от размещения заказов на поставки товаров, выполнение работ, оказание услуг для муниципальных нужд на конкурсной основе не менее 5%</t>
  </si>
  <si>
    <t>Инвентаризация предоставляемых юридическим лицам, индивидуальным предпринимателям, субсидий из бюджета ____________________________ с целью оптимизации их состава</t>
  </si>
  <si>
    <t>Реализация первоочередных мероприятий по переводу  систем и объектов  на энергоэффективные технологии по каждому органу исполнительной власти Республики Мордовия и подведомственным государственным учреждениям, органам местного самоуправления Республики Мордовия и подведомственным муниципальным учреждениям.</t>
  </si>
  <si>
    <t>Создание единых муниципальных бюджетных учреждений в сфере  жилищно-коммунального хозяйства, энергетики и благоутройства</t>
  </si>
  <si>
    <t>Заключение и реализация энергосервисных контрактов по теплоснабжению МБОУ "Теньгушевская средняя общеобразовательная школа", МБОУ Барашевская средняя общеобразовательная школа"," МБУДО "Центр дополнительного образования"</t>
  </si>
  <si>
    <t xml:space="preserve">Повышение эффективности программных расходов бюджета муниципального образования, </t>
  </si>
  <si>
    <t>Утверждение бюджетов муниципальных образований на 3 летний период</t>
  </si>
  <si>
    <t>Отказ от принятия новых расходных обязательств, увеличения действующих расходных обязательств, не обеспеченных собственными доходами.</t>
  </si>
  <si>
    <t>Улучшение структуры муниципального долга</t>
  </si>
  <si>
    <t>Ограничение объемов предоставления муниципальных гарантий</t>
  </si>
  <si>
    <t>Формирование и утверждение объема дефицита бюджета муниципального образования на очередной финансовый год и плановый период ниже предельно допустимого бюджетным законодательством уровня</t>
  </si>
  <si>
    <t>не более 10%</t>
  </si>
  <si>
    <t>Наличие графика погашения муниципального долга между муниципальным районом и поселениями</t>
  </si>
  <si>
    <t>Оптимизация расходов на услуги связи</t>
  </si>
  <si>
    <t>Согласование технических заданий, проектовконтрактов на закупку товаров , работ, услуг для муниципальных нужд в сфере информационо-коммуникационных технологий</t>
  </si>
  <si>
    <t>Рвзработка и реализация муниципальной программы цифровой трансформации</t>
  </si>
  <si>
    <t>Мероприятия по инвентаризации ИКТ-инфроструктуры с целью равномерного распределения затрат на обновление технических и программных средств</t>
  </si>
  <si>
    <t>Предупреждение возникновения просроченной кредиторской задолженности по заработной плате за счет консолидированного бюджета Республики Мордовия</t>
  </si>
  <si>
    <t>Снижение доли просроченной кредиторской задолженности республиканского и местных бюджетов в расходах консолидированного бюджета Республики Мордовия</t>
  </si>
  <si>
    <t>неэффективная</t>
  </si>
  <si>
    <t xml:space="preserve">Муниципальная программа Теньгушевского муниципального района Республики Мордовия «Развитие муниципальной службы в Теньгушевском муниципальном районе Республики Мордовия 
на 2019-2024 годы»
</t>
  </si>
  <si>
    <r>
      <t xml:space="preserve">Доля муниципальных служащих в возрасте до </t>
    </r>
    <r>
      <rPr>
        <b/>
        <sz val="9"/>
        <color indexed="8"/>
        <rFont val="Times New Roman"/>
        <family val="1"/>
        <charset val="204"/>
      </rPr>
      <t xml:space="preserve">30 </t>
    </r>
    <r>
      <rPr>
        <b/>
        <sz val="13"/>
        <color indexed="8"/>
        <rFont val="Times New Roman"/>
        <family val="1"/>
        <charset val="204"/>
      </rPr>
      <t>лет, имеющих стаж муниципальной службы более трех лет (не менее)</t>
    </r>
  </si>
  <si>
    <t>1.Проведение социальных опросов мониторингов по проблемам патриотического, духовно-нравственного состояния общества.                          2. Проведение районных конкурсов социально-культурных проектов «Я горжусь, что родился в России и я помню заветы отцов» среди учащихся общеобразовательных учреждений.                            3. Создание и реализация социальных проектов патриотической направленности.                4.Подготовка и проведение конкурсов, фестивалей, концертов, праздников,  направленных на пропаганду здорового образа жизни, духовно-нравственное, гражданское, патриотическое воспитание детей и молодежи.                                    5. Тематические мероприятия, фестивали, конкурсы, посвященные Дню Победы.                     6. Организация работы по духовно-нравственному воспитанию жителей района.                                      7. Организация и проведение мероприятий по профилактике негативных явлений в молодежной среде.                                                                            8. Деятельность  Совета ветеранов войны и труда по воспитанию подрастающего поколения.                        9. Создание условий и поддержка деятельности молодежных и общественных организаций объединений молодежных инициатив.                       10. Поддержка военно-патриотических клубов. Участие военно-патриотических клубов в соревнованиях различного уровня.                             11. Участие в обучающих семинарах и конференциях.</t>
  </si>
  <si>
    <t>Участие граждан в мероприятиях по патриотическому воспитанию (от общей численности населения Теньгушевского муниципального района)</t>
  </si>
  <si>
    <t xml:space="preserve"> Охват детей программными мероприятиями по патриотическому воспитанию от общей численности детей в возрасте от 6 до 14 лет</t>
  </si>
  <si>
    <t>Охват молодежи программными мероприятиями от общей численности молодежи района</t>
  </si>
  <si>
    <t>Количество исполнителей, привлеченных для участия в подготовке мероприятий по патриотическому воспитанию населения;</t>
  </si>
  <si>
    <t>Количество действующих на территории Теньгушевского муниципального района молодежных организаций и объединений, патриотических, добровольческих, духовно- нравственных клубов, центров, организаций;</t>
  </si>
  <si>
    <t>Количество общественных организаций, взаимодействующих при реализации Программы;</t>
  </si>
  <si>
    <t>Количество республиканских, межмуниципальных  мероприятий, в которых принимает участие молодежь</t>
  </si>
  <si>
    <t>Доля подростков вовлеченных в социально-экономическую деятельность.</t>
  </si>
  <si>
    <t>Индекс производства продукции сельского хозяйства в хозяйствах всех категорий (в сопоставимых ценах)</t>
  </si>
  <si>
    <t>Краткая характеристика выполненных мероприятий.                                                                                                                   По невыполненным мероприятиям указать причины.</t>
  </si>
  <si>
    <t>Индекс производства продукции растениеводства    (в сопоставимых ценах)</t>
  </si>
  <si>
    <t>Индекс производства продукции животноводства    (в сопоставимых ценах)</t>
  </si>
  <si>
    <t>Индекс физического объема инвестиций в основной капитал сельского хозяйства</t>
  </si>
  <si>
    <t>Рентабельность сельскохозяйственных организаций (с учетом субсидий)</t>
  </si>
  <si>
    <t>Среднемесячная номинальная заработная плата в сельском хозяйстве (по сельхозпредприятиям, не относящимся к субъектам малого предпринимательства)(руб)</t>
  </si>
  <si>
    <t>Производство продукции растениеводства в хозяйствах всех категорий:</t>
  </si>
  <si>
    <t>Зерновые и зернобобовые, тонн</t>
  </si>
  <si>
    <t>Картофель, тонн</t>
  </si>
  <si>
    <t>Производство скота и птицы на убой в хозяйствах всех категорий (в живом весе), тонн</t>
  </si>
  <si>
    <t>Производство молока в хозяйствах всех категорий, тонн</t>
  </si>
  <si>
    <t>Поголовье крупного рогатого скота специализированных  мясных пород и помесного скота  полученного от скрещвания со специализированными мясными породами в сельскохозяйственных организациях, крестьянских (фермерских) хозяйствах, включая индивидуальных предпринимателей, гол</t>
  </si>
  <si>
    <t>Количество построенных или реконструированных семейных животноводческих ферм</t>
  </si>
  <si>
    <t>Площадь земельных участков, оформленных в собственность К(Ф)Х, га</t>
  </si>
  <si>
    <t xml:space="preserve">тракторы </t>
  </si>
  <si>
    <t>зерноуборочные комбайны</t>
  </si>
  <si>
    <t>кормоуборочные комбайны</t>
  </si>
  <si>
    <t>Ввод в эксплуатацию мелиорируемых земель, га</t>
  </si>
  <si>
    <t>Внесение минеральных удобрений, тонн д.в.</t>
  </si>
  <si>
    <t>Общая площадь в м2 данной квартиры</t>
  </si>
  <si>
    <t>Районная подпрограмма "Обеспечение жильем молодых семей Теньгушевского муниципального района Ресублики Мордовия"  на 2020-2025 годы</t>
  </si>
  <si>
    <t>эффективный уровень эффективности.</t>
  </si>
  <si>
    <t>Количество муниципальных служащих и лиц, замещающих муниципальные должности на постоянной основе,  направленных на профессиональную переподготовку         и повышение квалификации (не менее)</t>
  </si>
  <si>
    <t>Количество муниципальных служащих и лиц, замещающих муниципальные должности на постоянной основе,  принявших участие в семинарах, тренингах и других   формах краткосрочного профессионального обучения (не менее)</t>
  </si>
  <si>
    <t>Программа "Развитие малого и среднего предпринимательства в Теньгушевском муниципальном районе на 2020-2024 гг."</t>
  </si>
  <si>
    <t xml:space="preserve">Участие в республиканских и межрегиональных конкурсах, выставках, ярмарках народного творчества. </t>
  </si>
  <si>
    <t>Доля населения, систематически занимающегося физкультурой и спортом</t>
  </si>
  <si>
    <t>1. Проведение районных и участие в республиканских спортивных мероприятиях. 2.Проезд сборных команд до места комплектации.</t>
  </si>
  <si>
    <t>Проведение районных и участие в республиканских спортивных мероприятиях</t>
  </si>
  <si>
    <t>нет</t>
  </si>
  <si>
    <t>да</t>
  </si>
  <si>
    <t>1.Удельный вес расходов бюджета Теньгушевского муниципального района, формируемых в рамках муниципальных программ, в общем объеме расходов бюджета Теньгушевского муниципального района</t>
  </si>
  <si>
    <t>2.Отклонение исполнения бюджета Теньгушевского муниципального района по расходам к утвержденному уровню</t>
  </si>
  <si>
    <t>3.Отклонение исполнения бюджета Теньгушевского муниципального района по доходам к утвержденному уровню</t>
  </si>
  <si>
    <t>4. Соблюдение порядка и сроков составления и утверждения проекта бюджета Теньгушевского муниципального района</t>
  </si>
  <si>
    <t>5. Соблюдение установленных бюджетным законодательством требований о составе отчетности об исполнении бюджета Теньгушевского муниципального района</t>
  </si>
  <si>
    <t>6. Объем просроченной кредиторской задолженности по выплате заработной платы и пособий по социальной помощи населению за счет средств бюджета Теньгушевского муниципального района</t>
  </si>
  <si>
    <t>7. Уровень просроченной кредиторской задолженности бюджета Теньгушевского муниципального района</t>
  </si>
  <si>
    <t>не более 0,5</t>
  </si>
  <si>
    <t>8. Использование муниципальными учреждениями Теньгушевского муниципального района нормативно-подушевого финансирования услуг</t>
  </si>
  <si>
    <t>ла</t>
  </si>
  <si>
    <t>10. Собираемость налогов и сборов (отношение суммы поступлений налогов и сборов за отчетный период к сумме начислений за отчетный период)</t>
  </si>
  <si>
    <t>не менее 97</t>
  </si>
  <si>
    <t>11. Темп роста налоговых и неналоговых доходов бюджета Теньгушевского муниципального района (по отношению к предыдущему году) в сопоставимых условиях</t>
  </si>
  <si>
    <t>Объемы приобретения сельскохозяйственной техники,  в том числе новой  техники у производителей по льготным ценам (со скидкой)</t>
  </si>
  <si>
    <t>Динамика (снижение) нарушений на муниципальной службе, в том числе коррупционной направленности</t>
  </si>
  <si>
    <t xml:space="preserve">Краткая характеристика выполненных мероприятий. 1. На постоянной основе проводилось консультирование граждан, желающих организовать собственное дело, субъектов малого и среднего предпринимательства, в том числе начинающих предпринимателей по вопросам  ведения предпринимательской деятельности и возможности получения государственной поддержки.  2. Проводился мониторинг  системы нормативной правовой базы, регулирующей сферу малого и среднего предпринимательства. 3.Обеспечена работа  телефонной "горячей линии"  для субъектов малого и среднего предпринимательства. Номер телефона размещен на официальном сайте администрации Теньгушевского муниципального района. 5.Проводились семинары по вопросам ведения предпринимательской деятельности. 6. Осуществлялось консультирование субъектов малого и среднего предпринимательства по вопросам ведения предпринимательской деятельности.                                                                                                                   </t>
  </si>
  <si>
    <t>Количество вновь созданных субъектами малого и среднего предпринимательства рабочих мест (включая вновь зарегистрированных индивидуальных предпринимателей)</t>
  </si>
  <si>
    <t>Организация конкурсов среди учащихся образовательных учреждений района на лучшую работу по противодействию терроризму и экстремизму</t>
  </si>
  <si>
    <t>Краткая характеристика выполненных мероприятий.   1.  профилактика и предупреждения террористических и экстремистских проявлений:
2. приняты меры по реализации государственной политики в области борьбы с терроризмом на территории Теньгушевского муниципального района;
3. осуществлены профилактические меры, направленные на противодействие терроризму;
4. устранены предпосылки к возникновению террористических и экстремистских проявлений;
5 выполнены мероприятия по обеспечению антитеррористической устойчивости и безопасного функционирования объектов на территории Теньгушевского муниципального района; 
6 проедена работа по вовлечению граждан, организаций, средств массовой информации в процесс участия в противодействии террористическим и экстремистским проявлениям;
7.. в сфере информационно-пропагандистского сопровождения антитеррористической деятельности и информационного противодействия терроризму и экстремизму выполнялись комплексные мероприятия направленные на:
-формирование и совершенствование механизмов защиты информационного пространства и населения Теньгушевского района от идеологии терроризма и экстремизма;
-развитие правовых, социальных, политических и иных основ для эффективного противодействия идеологии терроризма и экстремизма;
-совершенствование информационно-пропагандистской и воспитательной работы, направленной на профилактику и предупреждение террористических и экстремистских проявлений;
-повышение уровня информированности и просвещения населения по вопросам обеспечения безопасности, противодействия терроризму и его идеологии
-информирование     населения     Теньгушевского муниципального района по вопросам противодействия терроризму и экстремизму;
- содействие правоохранительным органам в выявлении правонарушений и преступлений данной категории, а также ликвидации их последствий;</t>
  </si>
  <si>
    <t>Проведение в образовательных учреждениях циклов лекций и бесед с использованием активных форм участия учащихся</t>
  </si>
  <si>
    <t>Освещение в районной газете «Примокшанье»  темы борьбы с терроризмом и экстремизмом</t>
  </si>
  <si>
    <t>Проведение мероприятий, посвященных Дню солидарности в борьбе с терроризмом</t>
  </si>
  <si>
    <t xml:space="preserve">Проведение  культурно-просветительские мероприятий, направленные на гармонизацию межнациональных отношений, концертов и выступлений национальных коллективов, выставок народных промыслов района </t>
  </si>
  <si>
    <t>Продукция сельского хозяйства в хозяйствах всех категорий</t>
  </si>
  <si>
    <t>индекс производства продукции сельского хозяйства</t>
  </si>
  <si>
    <t>продукция растениеводства</t>
  </si>
  <si>
    <t>индекс производства продукции растиневодства</t>
  </si>
  <si>
    <t>продукция животноводства</t>
  </si>
  <si>
    <t>индекс производства продукции животноводства</t>
  </si>
  <si>
    <t>Производство скота и птицы в сельскохозяйственных организациях и крестьянских(фермерских) хозяйствах</t>
  </si>
  <si>
    <t>Производство молока в сельскохозяйственных организациях и крестьянских(фермерских) хозяйствах</t>
  </si>
  <si>
    <t>Надой на одну корову в сельскохозяйственных организациях и крестьянских (фермерских) хозяйствах</t>
  </si>
  <si>
    <t>Объем инвестиций в основной капитал за счет всех источников финансирования</t>
  </si>
  <si>
    <t>в т.ч. объем инвестиций в основной капитал за счет внебюджетных источников</t>
  </si>
  <si>
    <t>Количество рабочих мест, созданных за счет реализации инвестиционных проектов</t>
  </si>
  <si>
    <t>Объем оборота розничной торговли во всех каналах реализации (млн. руб.)</t>
  </si>
  <si>
    <t>Оборот розничной торговли в расчете на 1 жителя (руб.)</t>
  </si>
  <si>
    <t>Оборот общественного питания (т.р.)</t>
  </si>
  <si>
    <t>Количество действующих субъектов малого  и среднего предпринимательства, включая микропредприятия"</t>
  </si>
  <si>
    <t>Доля среднесписочной численности работников (без внешних совместителей) малых и средних предприятий в среднесписочной численности работников (без внешних совместителей) всех предприятий и организаций</t>
  </si>
  <si>
    <t>Ремонт котельных с заменой котлов и оборудования</t>
  </si>
  <si>
    <t xml:space="preserve">Доля протяженности водопроводных сетей нуждающихся в замене, в общей протяженности водопроводных сетей </t>
  </si>
  <si>
    <t>Обеспеченность детей дошкольного возраста местами в дошкольных образовательных организациях</t>
  </si>
  <si>
    <t>Доля детей в возрасте 1-6 лет, стоящих на учете для определения в муниципальные дошкольные учреждения, в общей численности детей в возрасте 1-6 лет</t>
  </si>
  <si>
    <t>Доля  населения, систематически    занимающегося физкультурой и спортом</t>
  </si>
  <si>
    <t>Доля обучающихся, систематически занимающихся физической культурой и спортом, в общей численности обучающихся</t>
  </si>
  <si>
    <t>Общая площадь введенного в эксплуатацию жилья с учетом индивидуального жилищного строительства</t>
  </si>
  <si>
    <t>Общая площадь жилых помещений, приходящаяся в среднем на 1 жителя (на конец года)</t>
  </si>
  <si>
    <t>Удовлетворенность населения организацией  теплоснабжения</t>
  </si>
  <si>
    <t>Удовлетворенность населения организацией  водоснабжения и водоотведения</t>
  </si>
  <si>
    <t>Удовлетворенность населения организацией  электроснабжения</t>
  </si>
  <si>
    <t xml:space="preserve">Удовлетворенность  населения качеством транспортного обслуживания </t>
  </si>
  <si>
    <t>Удовлетворенность  населения качеством автомобильных дорог</t>
  </si>
  <si>
    <t>Доля населения, проживающего в населенных пунктах, не имеющих регулярного автобусного и (или) железнодорожного сообщения с административным центром муниципального района в общей численности населения района</t>
  </si>
  <si>
    <t>Численность экономически активного населения</t>
  </si>
  <si>
    <t>Доля экономически активного населения в общей численности населения</t>
  </si>
  <si>
    <t xml:space="preserve">Среднегодовая численность занятых в экономике </t>
  </si>
  <si>
    <t>Среднесписочная численность работников  крупных и средних предприятий</t>
  </si>
  <si>
    <r>
      <t>Численность безработных, состоящих на учете в  государственных учреждениях службы занятости (на конец года)</t>
    </r>
    <r>
      <rPr>
        <vertAlign val="superscript"/>
        <sz val="12"/>
        <rFont val="Times New Roman"/>
        <family val="1"/>
        <charset val="204"/>
      </rPr>
      <t/>
    </r>
  </si>
  <si>
    <t>Уровень зарегистрированной безработицы</t>
  </si>
  <si>
    <t>Фонд заработной платы работников</t>
  </si>
  <si>
    <t>Среднемесячная номинальная начисленная заработная  плата работников крупных и средних предприятий</t>
  </si>
  <si>
    <t>Темп роста среднемесячной номинальной начисленной заработной платы</t>
  </si>
  <si>
    <t>Удельный вес автомобильных дорог с твердым покрытием в общем протяженности автомобильных дорог общего пользования местного значения</t>
  </si>
  <si>
    <t>Доля протяженности автомобильных дорог общего пользования местного значения, не отвечающих нормативным требованиям, в общей протяженности автомобильных дорог общего пользования местного значения</t>
  </si>
  <si>
    <t>Удельный вес общей площади жилищного фонда оборудованной:</t>
  </si>
  <si>
    <t xml:space="preserve">  водопроводом</t>
  </si>
  <si>
    <t xml:space="preserve">  канализацией</t>
  </si>
  <si>
    <t xml:space="preserve">  отоплением</t>
  </si>
  <si>
    <t xml:space="preserve">  газом</t>
  </si>
  <si>
    <t>эффективная</t>
  </si>
  <si>
    <t>эффективная.</t>
  </si>
  <si>
    <t>Программа "Развитие системы образования Теньгушевского муниципального района на 2021-2025 гг."</t>
  </si>
  <si>
    <t>1. Доля детей в возрасте 1-6 лет, получающих дошкольную образовательную услугу и(или) услугу по их содержанию в муниципальных бюджетных дошкольных образовательных учреждениях, в общей численности детей в возрасте 1-6 лет</t>
  </si>
  <si>
    <t>Удовлетворительный уровень эффективности</t>
  </si>
  <si>
    <t>1. Поощрение ежегодными премиями главы администрации лучших учителей, воспитателей ДОУ, педагогов дополнительного образования, одаренных и талантливых детей.                                                       2. Проведение районного профессионального конкурса "Учитель года 2020", "Ученик года 2020"         3. Оснащение материально-технической базы школ и дошкольных образовательных учреждений.                                    4. Создание единой электронной системы учета детей дошкольного возраста.                                       5. Участие в мониторинговых исследованиях.                           6. Обеспечение учебниками и учебно-методическими пособиями.                                                                                   7. Проведение спортивных конкурсов, смотров, турниров и т.д.                                                                                      8. Организация летнего отдыха.                                                                     9. Повышение курсов квалификации педагогических и руководящих работников школ, дошкольных учреждений и учреждений дополнительного образования детей.                                                                10. Охват обучающихся горячим питанием.                                       11. Количество выпускников, сдавших ЕГЭ по русскому языку и математике.                                                                12. Продолжение перехода на ФГОС основаного и среднего образования.                                                                   13. Обеспечение школ и дошкольных учреждений современным требованиям.                                                               14. Организация и проведение мониторинговых исследований.                                                                                         15. Вовлечение детей от 5-18 лет в кружки и секции по интересам.                                                                                                   16. Обеспечение 100% охвата детей в возрасте от 3-7 лет услугами дошкольного образования.                                                                             17. Совершенствование работы с родителями обучающихся.</t>
  </si>
  <si>
    <t>2. Доля детей в возрасте 1-6 лет, состоящих на учете для определения в муниципальные бюджетные дошкольные образовательные учреждения, в общей численности детей в возрасте 1-6 лет</t>
  </si>
  <si>
    <t>3. Удельный вес численности воспитанников дошкольных бюджетных образовательных учреждений, обучающихся по образовательным программам, соответствующим ФГОС дошкольного образования в общей численности воспитанников дошкольных образовательных учреждений</t>
  </si>
  <si>
    <t>4. Доля муниципальных дошкольных образовательных учреждений, здания которых находятся в аварийном состоянии или требуют капитального ремонта, в общем числе муниципальных МБДОУ</t>
  </si>
  <si>
    <t>5. Доля педагогических работников МБДОУ, получивших в установленном порядке первую и высшую квалификационные категории и подтверждение соответствия занимаемой должности в общей численности педагогических работников ДОУ</t>
  </si>
  <si>
    <t>6. Удовлетворенность родителей качеством оказания муниципальных услуг в сфере образования</t>
  </si>
  <si>
    <t>7. Доля выпускников МБОУ, сдавших ЕГЭ по русскому языку и математике в общей численности выпускников МБОУ, сдававших ЕГЭ по данным предметам</t>
  </si>
  <si>
    <t>8. Доля выпускников МБОУ, не получших аттестат о среднем (полном) образовании в общей численности выпускников МБОУ, сдававших ЕГЭ по русскому и математике в общей численности выпускников МБОУ, сдававших ЕГЭ по данным предметам</t>
  </si>
  <si>
    <t>9. Доля муниципальных общеобразовательных учреждений, здания которых находятся в аварийном состоянии или требуют капитального ремонта в общем количестве муниципальных общеобразовательных учреждений</t>
  </si>
  <si>
    <t>10. Доля МБОУ, соответствующих современным требованиям обучения в общем количестве МБОУ</t>
  </si>
  <si>
    <t>11. Охват обучающихся МБОУ горячим питанием</t>
  </si>
  <si>
    <t>12. Удельный вес учащихся общего образования, обучающихся в соответствии с ФГОС  общей численности учащихся учреждений общего образования</t>
  </si>
  <si>
    <t>13. Доля детей в возрасте 5-18 лет, получающих услуги по дополнительному образованию в организациях различной организационно-правовой формы и формы собственности, в общей численности детей этой возрастной группы</t>
  </si>
  <si>
    <t>14. Доля учителей, получивших первую и высшую квалификационную категорию в общей численности учителей МБОУ</t>
  </si>
  <si>
    <t>15. Количество победителей и призеров олимпиад, всего</t>
  </si>
  <si>
    <t>16. Количество волонтерских отрядов</t>
  </si>
  <si>
    <t>17. Доля граждан, использующих механизм получения государственных и муниципальных услуг в электронной форме</t>
  </si>
  <si>
    <t>18. Количество детских общественных объединений, действующих в МБОУ</t>
  </si>
  <si>
    <t>"Гармонизация межнациональных и межконфессиональных отношений в Теньгушевском муниципальном районе на 2020-2025 гг."</t>
  </si>
  <si>
    <t>Доля граждан положительно оценивающих состояние межнациональных отношений в общем количестве граждан</t>
  </si>
  <si>
    <t>Эффективная</t>
  </si>
  <si>
    <t>1. Создание системы мониторинга состояния межнациональных и межконфессиональных отношений и предупреждение конфликтов. 2.Создание информационных ресурсов, направленных на укрепление  гражданского патриотизма.                                                                                  3. Профилактика этнополитического и религиозно-политического экстремизма, ксенофобии и нетерпимости.                                                                                 4. Оказание поддержки общественным инициативам, направленным на укрепление гражданского единства проживающих на территории Теньгушевского муниципального района.                                    5. Научно-методическое обеспечение и повышение квалификации государственных гражданских и муниципальных  служащих, в компетенции которых находятся вопросы в сфере общегражданского единства и гармонизации межнациональных отношений.</t>
  </si>
  <si>
    <t>Уровень толерантного отношения к представителям другой национальности</t>
  </si>
  <si>
    <t>Численность участников мероприятий направленных на этнокультурное развитие народов России</t>
  </si>
  <si>
    <t>Количество мероприятий районного значения направленных на гармонизацию межнациональных отношений</t>
  </si>
  <si>
    <t xml:space="preserve">МУНИЦИПАЛЬНАЯ ПРОГРАММА
по профилактике социального сиротства, безнадзорности и правонарушений
несовершеннолетних, защите их прав и законных интересов 
в Теньгушевском муниципальном районе на 2018-2022 годы
</t>
  </si>
  <si>
    <t xml:space="preserve">1. Удельный вес детей-сирот и детей, оставшихся без попечения родителей </t>
  </si>
  <si>
    <t xml:space="preserve">1.Создание эффективной системы межведомственного взаимодействия по профилактике социального сиротства, безнадзорности и правонарушений несовершеннолетних 
2. Предупреждение безнадзорности и правонарушений несовершеннолетних 
3.Профилактическая работа с неблагополучными семьями и детьми, находящимися в социально опасном положении.
4. Медико-психологическая сфера
5. Сфера образования
6. Сфера трудоустройства
7. Сфера социальной защиты
</t>
  </si>
  <si>
    <t>2. Удельный вес специалистов, работающих с семьями и детьми, прошедших курс обучения в рамках семинаров и иных обучающих мероприятий, от общего числа специалистов.</t>
  </si>
  <si>
    <t>3. Удельный вес семей, находящихся в социально-опасном положении</t>
  </si>
  <si>
    <t>4. Удельный вес детей сотоящих на профилактическом учете в КДН и ЗП.</t>
  </si>
  <si>
    <t>5.Удельный  вес количества обеспеченных жилыми помещениями детей - сирот и детей, оставшихся без попечения родителей</t>
  </si>
  <si>
    <t>6. Удельный вес детей -инвалидов, прошедших ПМПК.</t>
  </si>
  <si>
    <t xml:space="preserve">Комплексная программа по усилению борьбы с преступностью и профилактики правонарушений в Теньгушевском муниципальном районе на 2016-2020 гг."
</t>
  </si>
  <si>
    <t>1. Количество зарегистрированных сообщений о преступлениях</t>
  </si>
  <si>
    <t>Неэффективная</t>
  </si>
  <si>
    <t>1.Профилактика правонарушений среди населения района.                                                                                           2. Сокращение преступлений, относящихся к категории тяжких и особо тяжких.                                                          3. Сокращение уровня правонарушений в общественных местах.                                                                          4. Количество преступлений  совершаемых несовершеннолетними.                                                                      5. Снижение уровня рецидивной преступности.                                             6. Создание условий для приостановления роста криминализации экономики.
7. совершенствование профессионально-нравственного и культурно-эстетического воспитания, повышение авториета сотрудников правоохранительных органов.</t>
  </si>
  <si>
    <t>2. Сокращение преступлений, относящихся к категории тяжких и особо тяжких</t>
  </si>
  <si>
    <t>3. Сокращение уровня правонарушений в общественных местах</t>
  </si>
  <si>
    <t>4. Снижение количества преступлений совершаемых несовершеннолетними</t>
  </si>
  <si>
    <t>5. Снижение преступлений экономической направленности</t>
  </si>
  <si>
    <t>6. Снижение уровня рецидивной направленности</t>
  </si>
  <si>
    <t>7. Снижение количества нераскрытых преступлений</t>
  </si>
  <si>
    <t>"Доступная среда в Теньгушевском муниципальном районе на 2018-2026 гг."</t>
  </si>
  <si>
    <t>Количество трудоустроенных инвалидов и маломобильных групп населения</t>
  </si>
  <si>
    <t>1. Оказание содействия в трудоустройстве инвалидов и маломобильных групп населения. 2. Проведение спортивных и культурно-массовых мероприятий с участием инвалидов и маломобильных групп населения. 3. Размещение информации в районной газете, официальном сайте органов местного самоуправления по формированию толерантного отношения к людям с ограниченными возможностями и их проблемам. 4. Проведение совещаний, семинаров, "круглых столов", конференций, мероприятий по проблемам инвалидов и инвалидности. 5. Вовлечение в культурную жизнь жителей района с ограниченными возможностями жизнедеятельности.</t>
  </si>
  <si>
    <t xml:space="preserve">Проведение семинаров,"круглых столов", конференций, мероприятий по проблемам инвалидов и инвалидности. </t>
  </si>
  <si>
    <t>Количество размещенных статей в районной газете, официальном сайте органов местного самоуправления по формированию толерантного отношения к людям с ограниченными возможностями и их проблемам.</t>
  </si>
  <si>
    <t>Количество мероприятий районного значения направленных на вовлечение в культурную жизнь жителей района с ограниченными возможностями жизнедеятельности</t>
  </si>
  <si>
    <t xml:space="preserve">МУНИЦИПАЛЬНАЯ ПРОГРАММА
"Комплексные меры противодействия злоупотреблению наркотиками и их незаконному обороту в Теньгушевском муниципальном районе на 2017-2026 гг."
</t>
  </si>
  <si>
    <t xml:space="preserve">1. Удельный вес населения, систематически занимающегося физической культурой и спортом </t>
  </si>
  <si>
    <t>1.Проведение координационных и методических совещаний, семинаров, круглых столов по проблемам профилактики наркомании.                                        2. Обнаружение  незаконных посевов наркосодержащих растений, уничтожение дикорастущей конопли.                                                              3. Проведение физкультурно-оздоровительных, спортивно-массовых мероприятий, спартакиад.                                                4. Проведение информационно-разъяснительной работы среди населения по вопросам профилактики наркомании.
5. Проведение мероприятий, посвященных Международному дню борьбы с наркоманией.</t>
  </si>
  <si>
    <t>2. Доля учащихся и студентов, систематически занимающихся физической культурой и спортом в общей численности учащихся и студентов</t>
  </si>
  <si>
    <t>3.Профилактическая работа в подростковой среде</t>
  </si>
  <si>
    <t xml:space="preserve">4. Количество учащихся, прошедших социально-психологическое тестирование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</si>
</sst>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р_._-;\-* #,##0.00_р_._-;_-* &quot;-&quot;??_р_._-;_-@_-"/>
    <numFmt numFmtId="165" formatCode="#,##0.0_ ;\-#,##0.0\ "/>
    <numFmt numFmtId="166" formatCode="0.0"/>
    <numFmt numFmtId="167" formatCode="_(* #,##0.00_);_(* \(#,##0.00\);_(* &quot;-&quot;??_);_(@_)"/>
    <numFmt numFmtId="168" formatCode="_-* #,##0.0_р_._-;\-* #,##0.0_р_._-;_-* &quot;-&quot;?_р_._-;_-@_-"/>
    <numFmt numFmtId="169" formatCode="_-* #,##0.0\ _₽_-;\-* #,##0.0\ _₽_-;_-* &quot;-&quot;?\ _₽_-;_-@_-"/>
    <numFmt numFmtId="170" formatCode="#,##0.0"/>
  </numFmts>
  <fonts count="41" x14ac:knownFonts="1">
    <font>
      <sz val="11"/>
      <color theme="1"/>
      <name val="Calibri"/>
      <family val="2"/>
      <scheme val="minor"/>
    </font>
    <font>
      <sz val="12"/>
      <color indexed="8"/>
      <name val="Times New Roman"/>
      <family val="1"/>
      <charset val="204"/>
    </font>
    <font>
      <sz val="12"/>
      <name val="Times New Roman"/>
      <family val="1"/>
      <charset val="204"/>
    </font>
    <font>
      <b/>
      <sz val="12"/>
      <name val="Times New Roman"/>
      <family val="1"/>
      <charset val="204"/>
    </font>
    <font>
      <sz val="11"/>
      <color indexed="8"/>
      <name val="Calibri"/>
      <family val="2"/>
      <charset val="204"/>
    </font>
    <font>
      <sz val="13"/>
      <name val="Times New Roman"/>
      <family val="1"/>
      <charset val="204"/>
    </font>
    <font>
      <sz val="12"/>
      <color indexed="10"/>
      <name val="Calibri"/>
      <family val="2"/>
      <charset val="204"/>
    </font>
    <font>
      <sz val="12"/>
      <name val="Calibri"/>
      <family val="2"/>
      <charset val="204"/>
    </font>
    <font>
      <sz val="10"/>
      <name val="Arial"/>
      <family val="2"/>
      <charset val="204"/>
    </font>
    <font>
      <sz val="16"/>
      <color indexed="8"/>
      <name val="Times New Roman"/>
      <family val="1"/>
      <charset val="204"/>
    </font>
    <font>
      <sz val="12"/>
      <color indexed="8"/>
      <name val="Times New Roman"/>
      <family val="1"/>
      <charset val="204"/>
    </font>
    <font>
      <sz val="14"/>
      <color indexed="8"/>
      <name val="Times New Roman"/>
      <family val="1"/>
      <charset val="204"/>
    </font>
    <font>
      <sz val="11"/>
      <color indexed="8"/>
      <name val="Calibri"/>
      <family val="2"/>
    </font>
    <font>
      <sz val="12"/>
      <color indexed="8"/>
      <name val="Calibri"/>
      <family val="2"/>
    </font>
    <font>
      <sz val="12"/>
      <color indexed="8"/>
      <name val="Calibri"/>
      <family val="2"/>
      <charset val="204"/>
    </font>
    <font>
      <b/>
      <sz val="12"/>
      <color indexed="8"/>
      <name val="Times New Roman"/>
      <family val="1"/>
      <charset val="204"/>
    </font>
    <font>
      <b/>
      <sz val="14"/>
      <color indexed="8"/>
      <name val="Times New Roman"/>
      <family val="1"/>
      <charset val="204"/>
    </font>
    <font>
      <b/>
      <sz val="9"/>
      <color indexed="8"/>
      <name val="Times New Roman"/>
      <family val="1"/>
      <charset val="204"/>
    </font>
    <font>
      <b/>
      <sz val="16"/>
      <color indexed="8"/>
      <name val="Times New Roman"/>
      <family val="1"/>
      <charset val="204"/>
    </font>
    <font>
      <b/>
      <sz val="16"/>
      <name val="Times New Roman"/>
      <family val="1"/>
      <charset val="204"/>
    </font>
    <font>
      <u/>
      <sz val="8.25"/>
      <color indexed="12"/>
      <name val="Calibri"/>
      <family val="2"/>
    </font>
    <font>
      <b/>
      <sz val="10.5"/>
      <color indexed="8"/>
      <name val="Times New Roman"/>
      <family val="1"/>
      <charset val="204"/>
    </font>
    <font>
      <b/>
      <i/>
      <sz val="10.5"/>
      <color indexed="8"/>
      <name val="Times New Roman"/>
      <family val="1"/>
      <charset val="204"/>
    </font>
    <font>
      <vertAlign val="superscript"/>
      <sz val="12"/>
      <name val="Times New Roman"/>
      <family val="1"/>
      <charset val="204"/>
    </font>
    <font>
      <b/>
      <sz val="8"/>
      <name val="Times New Roman"/>
      <family val="1"/>
      <charset val="204"/>
    </font>
    <font>
      <b/>
      <sz val="11"/>
      <color indexed="8"/>
      <name val="Times New Roman"/>
      <family val="1"/>
      <charset val="204"/>
    </font>
    <font>
      <b/>
      <sz val="13"/>
      <color indexed="8"/>
      <name val="Times New Roman"/>
      <family val="1"/>
      <charset val="204"/>
    </font>
    <font>
      <b/>
      <sz val="9"/>
      <name val="Times New Roman"/>
      <family val="1"/>
      <charset val="204"/>
    </font>
    <font>
      <sz val="11"/>
      <name val="Calibri"/>
      <family val="2"/>
    </font>
    <font>
      <sz val="11"/>
      <color indexed="8"/>
      <name val="Times New Roman"/>
      <family val="1"/>
      <charset val="204"/>
    </font>
    <font>
      <sz val="11"/>
      <name val="Times New Roman"/>
      <family val="1"/>
      <charset val="204"/>
    </font>
    <font>
      <sz val="11"/>
      <color indexed="8"/>
      <name val="Times New Roman"/>
      <family val="1"/>
      <charset val="204"/>
    </font>
    <font>
      <sz val="10.5"/>
      <color indexed="8"/>
      <name val="Times New Roman"/>
      <family val="1"/>
      <charset val="204"/>
    </font>
    <font>
      <sz val="10.5"/>
      <name val="Arial Cyr"/>
      <charset val="204"/>
    </font>
    <font>
      <sz val="10.5"/>
      <name val="Times New Roman"/>
      <family val="1"/>
      <charset val="204"/>
    </font>
    <font>
      <sz val="16"/>
      <color indexed="8"/>
      <name val="Calibri"/>
      <family val="2"/>
      <charset val="204"/>
    </font>
    <font>
      <sz val="16"/>
      <name val="Times New Roman"/>
      <family val="1"/>
      <charset val="204"/>
    </font>
    <font>
      <sz val="16"/>
      <color indexed="8"/>
      <name val="Calibri"/>
      <family val="2"/>
    </font>
    <font>
      <sz val="8"/>
      <name val="Calibri"/>
      <family val="2"/>
    </font>
    <font>
      <sz val="11"/>
      <color theme="1"/>
      <name val="Calibri"/>
      <family val="2"/>
      <charset val="204"/>
      <scheme val="minor"/>
    </font>
    <font>
      <sz val="12"/>
      <color theme="1"/>
      <name val="Times New Roman"/>
      <family val="1"/>
      <charset val="204"/>
    </font>
  </fonts>
  <fills count="6">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51"/>
        <bgColor indexed="64"/>
      </patternFill>
    </fill>
    <fill>
      <patternFill patternType="solid">
        <fgColor indexed="13"/>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s>
  <cellStyleXfs count="113">
    <xf numFmtId="0" fontId="0" fillId="0" borderId="0"/>
    <xf numFmtId="0" fontId="20" fillId="0" borderId="0" applyNumberFormat="0" applyFill="0" applyBorder="0" applyAlignment="0" applyProtection="0">
      <alignment vertical="top"/>
      <protection locked="0"/>
    </xf>
    <xf numFmtId="0" fontId="8"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 fillId="0" borderId="0"/>
    <xf numFmtId="0" fontId="8"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7" fontId="8" fillId="0" borderId="0" applyFont="0" applyFill="0" applyBorder="0" applyAlignment="0" applyProtection="0"/>
    <xf numFmtId="164" fontId="4"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12" fillId="0" borderId="0" applyFont="0" applyFill="0" applyBorder="0" applyAlignment="0" applyProtection="0"/>
  </cellStyleXfs>
  <cellXfs count="543">
    <xf numFmtId="0" fontId="0" fillId="0" borderId="0" xfId="0"/>
    <xf numFmtId="0" fontId="39" fillId="0" borderId="0" xfId="3"/>
    <xf numFmtId="0" fontId="1" fillId="2" borderId="1" xfId="3" applyFont="1" applyFill="1" applyBorder="1" applyAlignment="1">
      <alignment horizontal="center" vertical="center" wrapText="1"/>
    </xf>
    <xf numFmtId="0" fontId="3" fillId="3" borderId="2" xfId="3" applyFont="1" applyFill="1" applyBorder="1" applyAlignment="1">
      <alignment horizontal="center" vertical="center" textRotation="90" wrapText="1"/>
    </xf>
    <xf numFmtId="165" fontId="3" fillId="4" borderId="2" xfId="107" applyNumberFormat="1" applyFont="1" applyFill="1" applyBorder="1" applyAlignment="1">
      <alignment horizontal="center" vertical="center"/>
    </xf>
    <xf numFmtId="166" fontId="3" fillId="4" borderId="2" xfId="107" applyNumberFormat="1" applyFont="1" applyFill="1" applyBorder="1" applyAlignment="1">
      <alignment horizontal="center" vertical="center" wrapText="1"/>
    </xf>
    <xf numFmtId="2" fontId="3" fillId="4" borderId="2" xfId="107" applyNumberFormat="1" applyFont="1" applyFill="1" applyBorder="1" applyAlignment="1">
      <alignment horizontal="center" vertical="center"/>
    </xf>
    <xf numFmtId="16" fontId="2" fillId="3" borderId="2" xfId="3" applyNumberFormat="1" applyFont="1" applyFill="1" applyBorder="1" applyAlignment="1">
      <alignment horizontal="center" vertical="center" textRotation="90" wrapText="1"/>
    </xf>
    <xf numFmtId="165" fontId="2" fillId="3" borderId="2" xfId="107" applyNumberFormat="1" applyFont="1" applyFill="1" applyBorder="1" applyAlignment="1">
      <alignment horizontal="center" vertical="center" wrapText="1"/>
    </xf>
    <xf numFmtId="165" fontId="2" fillId="0" borderId="2" xfId="107" applyNumberFormat="1" applyFont="1" applyBorder="1" applyAlignment="1">
      <alignment horizontal="center" vertical="center" wrapText="1"/>
    </xf>
    <xf numFmtId="166" fontId="3" fillId="3" borderId="2" xfId="107" applyNumberFormat="1" applyFont="1" applyFill="1" applyBorder="1" applyAlignment="1">
      <alignment horizontal="center" vertical="center" wrapText="1"/>
    </xf>
    <xf numFmtId="2" fontId="3" fillId="3" borderId="2" xfId="107" applyNumberFormat="1" applyFont="1" applyFill="1" applyBorder="1" applyAlignment="1">
      <alignment horizontal="center" vertical="center"/>
    </xf>
    <xf numFmtId="165" fontId="2" fillId="0" borderId="2" xfId="107" applyNumberFormat="1" applyFont="1" applyBorder="1" applyAlignment="1">
      <alignment horizontal="center" vertical="center"/>
    </xf>
    <xf numFmtId="2" fontId="2" fillId="3" borderId="2" xfId="107" applyNumberFormat="1" applyFont="1" applyFill="1" applyBorder="1" applyAlignment="1">
      <alignment horizontal="center" vertical="center"/>
    </xf>
    <xf numFmtId="0" fontId="2" fillId="3" borderId="2" xfId="3" applyFont="1" applyFill="1" applyBorder="1" applyAlignment="1">
      <alignment horizontal="center" vertical="center" textRotation="90" wrapText="1"/>
    </xf>
    <xf numFmtId="0" fontId="1" fillId="0" borderId="3" xfId="3" applyFont="1" applyBorder="1" applyAlignment="1">
      <alignment horizontal="center" vertical="center" wrapText="1"/>
    </xf>
    <xf numFmtId="2" fontId="3" fillId="3" borderId="3" xfId="107" applyNumberFormat="1" applyFont="1" applyFill="1" applyBorder="1" applyAlignment="1">
      <alignment horizontal="center" vertical="center"/>
    </xf>
    <xf numFmtId="2" fontId="3" fillId="3" borderId="4" xfId="107" applyNumberFormat="1" applyFont="1" applyFill="1" applyBorder="1" applyAlignment="1">
      <alignment horizontal="center" vertical="center"/>
    </xf>
    <xf numFmtId="49" fontId="1" fillId="2" borderId="1" xfId="3" applyNumberFormat="1" applyFont="1" applyFill="1" applyBorder="1" applyAlignment="1">
      <alignment horizontal="center" vertical="center" wrapText="1"/>
    </xf>
    <xf numFmtId="0" fontId="10" fillId="0" borderId="0" xfId="0" applyFont="1" applyAlignment="1">
      <alignment vertical="top"/>
    </xf>
    <xf numFmtId="0" fontId="10" fillId="0" borderId="0" xfId="0" applyFont="1" applyAlignment="1">
      <alignment vertical="center"/>
    </xf>
    <xf numFmtId="2" fontId="3" fillId="3" borderId="1" xfId="107" applyNumberFormat="1" applyFont="1" applyFill="1" applyBorder="1" applyAlignment="1">
      <alignment horizontal="center" vertical="center"/>
    </xf>
    <xf numFmtId="0" fontId="2" fillId="3" borderId="3" xfId="3" applyFont="1" applyFill="1" applyBorder="1" applyAlignment="1">
      <alignment horizontal="center" vertical="center"/>
    </xf>
    <xf numFmtId="0" fontId="11" fillId="0" borderId="0" xfId="0" applyFont="1"/>
    <xf numFmtId="0" fontId="1" fillId="0" borderId="1" xfId="3" applyFont="1" applyBorder="1" applyAlignment="1">
      <alignment horizontal="center" vertical="center" wrapText="1"/>
    </xf>
    <xf numFmtId="0" fontId="1" fillId="0" borderId="4" xfId="3" applyFont="1" applyBorder="1" applyAlignment="1">
      <alignment horizontal="center" vertical="center" wrapText="1"/>
    </xf>
    <xf numFmtId="0" fontId="1" fillId="2" borderId="2" xfId="58" applyFont="1" applyFill="1" applyBorder="1" applyAlignment="1">
      <alignment horizontal="center" vertical="center" wrapText="1"/>
    </xf>
    <xf numFmtId="0" fontId="13" fillId="0" borderId="0" xfId="0" applyFont="1"/>
    <xf numFmtId="0" fontId="14" fillId="0" borderId="0" xfId="3" applyFont="1"/>
    <xf numFmtId="0" fontId="1" fillId="2" borderId="5" xfId="58" applyFont="1" applyFill="1" applyBorder="1" applyAlignment="1">
      <alignment horizontal="center" vertical="center" wrapText="1"/>
    </xf>
    <xf numFmtId="0" fontId="1" fillId="2" borderId="0" xfId="58" applyFont="1" applyFill="1" applyBorder="1" applyAlignment="1">
      <alignment horizontal="center" vertical="center" wrapText="1"/>
    </xf>
    <xf numFmtId="0" fontId="14" fillId="0" borderId="0" xfId="3" applyFont="1" applyBorder="1"/>
    <xf numFmtId="0" fontId="1" fillId="0" borderId="0" xfId="58" applyFont="1" applyFill="1" applyBorder="1" applyAlignment="1">
      <alignment horizontal="center" vertical="center" wrapText="1"/>
    </xf>
    <xf numFmtId="168" fontId="3" fillId="0" borderId="2" xfId="107" applyNumberFormat="1" applyFont="1" applyFill="1" applyBorder="1" applyAlignment="1">
      <alignment horizontal="center" vertical="center" wrapText="1"/>
    </xf>
    <xf numFmtId="0" fontId="3" fillId="0" borderId="2" xfId="107" applyNumberFormat="1" applyFont="1" applyFill="1" applyBorder="1" applyAlignment="1">
      <alignment vertical="top" wrapText="1"/>
    </xf>
    <xf numFmtId="0" fontId="15" fillId="0" borderId="6" xfId="58" applyFont="1" applyFill="1" applyBorder="1" applyAlignment="1">
      <alignment horizontal="left" vertical="center" wrapText="1"/>
    </xf>
    <xf numFmtId="0" fontId="3" fillId="0" borderId="7" xfId="107" applyNumberFormat="1" applyFont="1" applyFill="1" applyBorder="1" applyAlignment="1">
      <alignment horizontal="center" vertical="center" wrapText="1"/>
    </xf>
    <xf numFmtId="166" fontId="3" fillId="0" borderId="2" xfId="107" applyNumberFormat="1" applyFont="1" applyFill="1" applyBorder="1" applyAlignment="1">
      <alignment vertical="top" wrapText="1"/>
    </xf>
    <xf numFmtId="0" fontId="15" fillId="0" borderId="2" xfId="0" applyFont="1" applyFill="1" applyBorder="1" applyAlignment="1">
      <alignment horizontal="left" vertical="center" wrapText="1"/>
    </xf>
    <xf numFmtId="0" fontId="19" fillId="0" borderId="2" xfId="107" applyNumberFormat="1" applyFont="1" applyFill="1" applyBorder="1" applyAlignment="1">
      <alignment vertical="top" wrapText="1"/>
    </xf>
    <xf numFmtId="166" fontId="19" fillId="0" borderId="2" xfId="107" applyNumberFormat="1" applyFont="1" applyFill="1" applyBorder="1" applyAlignment="1">
      <alignment vertical="top" wrapText="1"/>
    </xf>
    <xf numFmtId="168" fontId="19" fillId="0" borderId="2" xfId="107" applyNumberFormat="1" applyFont="1" applyFill="1" applyBorder="1" applyAlignment="1">
      <alignment horizontal="center" vertical="center" wrapText="1"/>
    </xf>
    <xf numFmtId="2" fontId="3" fillId="0" borderId="2" xfId="107" applyNumberFormat="1" applyFont="1" applyFill="1" applyBorder="1" applyAlignment="1">
      <alignment vertical="top" wrapText="1"/>
    </xf>
    <xf numFmtId="0" fontId="3" fillId="0" borderId="8" xfId="107" applyNumberFormat="1" applyFont="1" applyFill="1" applyBorder="1" applyAlignment="1">
      <alignment horizontal="center" vertical="center" wrapText="1"/>
    </xf>
    <xf numFmtId="168" fontId="3" fillId="0" borderId="8" xfId="107" applyNumberFormat="1" applyFont="1" applyFill="1" applyBorder="1" applyAlignment="1">
      <alignment horizontal="center" vertical="center" wrapText="1"/>
    </xf>
    <xf numFmtId="166" fontId="19" fillId="0" borderId="2" xfId="107" applyNumberFormat="1" applyFont="1" applyFill="1" applyBorder="1" applyAlignment="1">
      <alignment horizontal="center" vertical="center" wrapText="1"/>
    </xf>
    <xf numFmtId="0" fontId="19" fillId="0" borderId="2" xfId="107" applyNumberFormat="1" applyFont="1" applyFill="1" applyBorder="1" applyAlignment="1">
      <alignment horizontal="center" vertical="center" wrapText="1"/>
    </xf>
    <xf numFmtId="2" fontId="3" fillId="0" borderId="7" xfId="107" applyNumberFormat="1" applyFont="1" applyFill="1" applyBorder="1" applyAlignment="1">
      <alignment horizontal="center" vertical="center" wrapText="1"/>
    </xf>
    <xf numFmtId="169" fontId="3" fillId="0" borderId="7" xfId="107" applyNumberFormat="1" applyFont="1" applyFill="1" applyBorder="1" applyAlignment="1">
      <alignment horizontal="center" vertical="center" wrapText="1"/>
    </xf>
    <xf numFmtId="168" fontId="3" fillId="0" borderId="7" xfId="107" applyNumberFormat="1" applyFont="1" applyFill="1" applyBorder="1" applyAlignment="1">
      <alignment horizontal="center" vertical="center" wrapText="1"/>
    </xf>
    <xf numFmtId="0" fontId="3" fillId="0" borderId="5" xfId="3" applyFont="1" applyFill="1" applyBorder="1" applyAlignment="1">
      <alignment horizontal="center" wrapText="1"/>
    </xf>
    <xf numFmtId="0" fontId="16" fillId="0" borderId="0" xfId="0" applyFont="1" applyFill="1"/>
    <xf numFmtId="0" fontId="25" fillId="0" borderId="0" xfId="0" applyFont="1" applyFill="1"/>
    <xf numFmtId="168" fontId="18" fillId="0" borderId="0" xfId="0" applyNumberFormat="1" applyFont="1" applyFill="1"/>
    <xf numFmtId="0" fontId="18" fillId="0" borderId="0" xfId="0" applyFont="1" applyFill="1" applyAlignment="1"/>
    <xf numFmtId="0" fontId="15" fillId="0" borderId="0" xfId="0" applyFont="1" applyFill="1"/>
    <xf numFmtId="0" fontId="15" fillId="0" borderId="0" xfId="0" applyFont="1" applyFill="1" applyAlignment="1"/>
    <xf numFmtId="0" fontId="15" fillId="0" borderId="2" xfId="58" applyFont="1" applyFill="1" applyBorder="1" applyAlignment="1">
      <alignment horizontal="center" vertical="center" wrapText="1"/>
    </xf>
    <xf numFmtId="0" fontId="3" fillId="0" borderId="2" xfId="58" applyFont="1" applyFill="1" applyBorder="1" applyAlignment="1">
      <alignment horizontal="center" vertical="center" wrapText="1"/>
    </xf>
    <xf numFmtId="0" fontId="3" fillId="0" borderId="2" xfId="58" applyFont="1" applyFill="1" applyBorder="1" applyAlignment="1">
      <alignment horizontal="center" wrapText="1"/>
    </xf>
    <xf numFmtId="0" fontId="15" fillId="0" borderId="9" xfId="58" applyFont="1" applyFill="1" applyBorder="1" applyAlignment="1">
      <alignment horizontal="center" vertical="center" wrapText="1"/>
    </xf>
    <xf numFmtId="0" fontId="15" fillId="0" borderId="2" xfId="58" applyFont="1" applyFill="1" applyBorder="1" applyAlignment="1">
      <alignment horizontal="center" wrapText="1"/>
    </xf>
    <xf numFmtId="0" fontId="25" fillId="0" borderId="0" xfId="0" applyFont="1" applyFill="1" applyBorder="1"/>
    <xf numFmtId="0" fontId="3" fillId="0" borderId="2" xfId="107" applyNumberFormat="1" applyFont="1" applyFill="1" applyBorder="1" applyAlignment="1">
      <alignment horizontal="left" vertical="top" wrapText="1"/>
    </xf>
    <xf numFmtId="16" fontId="3" fillId="0" borderId="5" xfId="3" applyNumberFormat="1" applyFont="1" applyFill="1" applyBorder="1" applyAlignment="1">
      <alignment horizontal="center" wrapText="1"/>
    </xf>
    <xf numFmtId="168" fontId="15" fillId="0" borderId="2" xfId="3" applyNumberFormat="1" applyFont="1" applyFill="1" applyBorder="1" applyAlignment="1">
      <alignment horizontal="center" vertical="center" wrapText="1"/>
    </xf>
    <xf numFmtId="0" fontId="15" fillId="0" borderId="2" xfId="3" applyNumberFormat="1" applyFont="1" applyFill="1" applyBorder="1" applyAlignment="1">
      <alignment horizontal="left" vertical="top" wrapText="1"/>
    </xf>
    <xf numFmtId="0" fontId="25" fillId="0" borderId="6" xfId="0" applyFont="1" applyFill="1" applyBorder="1" applyAlignment="1"/>
    <xf numFmtId="0" fontId="25" fillId="0" borderId="8" xfId="0" applyFont="1" applyFill="1" applyBorder="1"/>
    <xf numFmtId="0" fontId="15" fillId="0" borderId="5" xfId="3" applyNumberFormat="1" applyFont="1" applyFill="1" applyBorder="1" applyAlignment="1">
      <alignment horizontal="left" vertical="top" wrapText="1"/>
    </xf>
    <xf numFmtId="0" fontId="15" fillId="0" borderId="5" xfId="0" applyNumberFormat="1" applyFont="1" applyFill="1" applyBorder="1" applyAlignment="1">
      <alignment horizontal="left" vertical="top" wrapText="1"/>
    </xf>
    <xf numFmtId="0" fontId="15" fillId="0" borderId="10" xfId="3" applyNumberFormat="1" applyFont="1" applyFill="1" applyBorder="1" applyAlignment="1">
      <alignment horizontal="left" vertical="top" wrapText="1"/>
    </xf>
    <xf numFmtId="0" fontId="25" fillId="0" borderId="11" xfId="0" applyFont="1" applyFill="1" applyBorder="1" applyAlignment="1"/>
    <xf numFmtId="0" fontId="25" fillId="0" borderId="12" xfId="0" applyFont="1" applyFill="1" applyBorder="1"/>
    <xf numFmtId="0" fontId="25" fillId="0" borderId="0" xfId="0" applyFont="1" applyFill="1" applyAlignment="1"/>
    <xf numFmtId="0" fontId="25" fillId="0" borderId="13" xfId="0" applyFont="1" applyFill="1" applyBorder="1"/>
    <xf numFmtId="0" fontId="25" fillId="0" borderId="10" xfId="0" applyFont="1" applyFill="1" applyBorder="1"/>
    <xf numFmtId="0" fontId="25" fillId="0" borderId="14" xfId="0" applyFont="1" applyFill="1" applyBorder="1"/>
    <xf numFmtId="0" fontId="15" fillId="0" borderId="2" xfId="0" applyFont="1" applyFill="1" applyBorder="1" applyAlignment="1">
      <alignment vertical="center" wrapText="1"/>
    </xf>
    <xf numFmtId="0" fontId="3" fillId="0" borderId="2" xfId="0" applyFont="1" applyFill="1" applyBorder="1" applyAlignment="1">
      <alignment vertical="center" wrapText="1"/>
    </xf>
    <xf numFmtId="0" fontId="15" fillId="0" borderId="2" xfId="0" applyFont="1" applyFill="1" applyBorder="1" applyAlignment="1">
      <alignment vertical="center"/>
    </xf>
    <xf numFmtId="0" fontId="21" fillId="0" borderId="2" xfId="0" applyFont="1" applyFill="1" applyBorder="1" applyAlignment="1">
      <alignment vertical="top" wrapText="1"/>
    </xf>
    <xf numFmtId="0" fontId="3" fillId="0" borderId="2" xfId="107" applyNumberFormat="1" applyFont="1" applyFill="1" applyBorder="1" applyAlignment="1">
      <alignment horizontal="center" vertical="center" wrapText="1"/>
    </xf>
    <xf numFmtId="0" fontId="15" fillId="0" borderId="15" xfId="3" applyFont="1" applyFill="1" applyBorder="1" applyAlignment="1">
      <alignment horizontal="center" vertical="top" wrapText="1"/>
    </xf>
    <xf numFmtId="0" fontId="15" fillId="0" borderId="16" xfId="3" applyFont="1" applyFill="1" applyBorder="1" applyAlignment="1">
      <alignment horizontal="left" vertical="top" wrapText="1"/>
    </xf>
    <xf numFmtId="0" fontId="3" fillId="0" borderId="17" xfId="107" applyNumberFormat="1" applyFont="1" applyFill="1" applyBorder="1" applyAlignment="1">
      <alignment horizontal="left" vertical="top" wrapText="1"/>
    </xf>
    <xf numFmtId="0" fontId="3" fillId="0" borderId="0" xfId="107" applyNumberFormat="1" applyFont="1" applyFill="1" applyBorder="1" applyAlignment="1">
      <alignment horizontal="left" vertical="top" wrapText="1"/>
    </xf>
    <xf numFmtId="0" fontId="3" fillId="0" borderId="10" xfId="107" applyNumberFormat="1" applyFont="1" applyFill="1" applyBorder="1" applyAlignment="1">
      <alignment horizontal="left" vertical="top" wrapText="1"/>
    </xf>
    <xf numFmtId="0" fontId="25" fillId="0" borderId="17" xfId="0" applyFont="1" applyFill="1" applyBorder="1" applyAlignment="1"/>
    <xf numFmtId="0" fontId="25" fillId="0" borderId="0" xfId="0" applyFont="1" applyFill="1" applyBorder="1" applyAlignment="1"/>
    <xf numFmtId="0" fontId="15" fillId="0" borderId="3" xfId="3" applyFont="1" applyFill="1" applyBorder="1" applyAlignment="1">
      <alignment horizontal="center" vertical="top" wrapText="1"/>
    </xf>
    <xf numFmtId="0" fontId="2" fillId="0" borderId="2" xfId="107" applyNumberFormat="1" applyFont="1" applyFill="1" applyBorder="1" applyAlignment="1">
      <alignment vertical="top" wrapText="1"/>
    </xf>
    <xf numFmtId="0" fontId="3" fillId="0" borderId="5" xfId="3" applyFont="1" applyBorder="1" applyAlignment="1">
      <alignment horizontal="center" vertical="center" textRotation="90" wrapText="1"/>
    </xf>
    <xf numFmtId="16" fontId="2" fillId="0" borderId="5" xfId="3" applyNumberFormat="1" applyFont="1" applyBorder="1" applyAlignment="1">
      <alignment horizontal="center" vertical="center" textRotation="90" wrapText="1"/>
    </xf>
    <xf numFmtId="168" fontId="1" fillId="0" borderId="2" xfId="3" applyNumberFormat="1" applyFont="1" applyBorder="1" applyAlignment="1">
      <alignment horizontal="center" vertical="center" wrapText="1"/>
    </xf>
    <xf numFmtId="0" fontId="2" fillId="0" borderId="5" xfId="3" applyFont="1" applyBorder="1" applyAlignment="1">
      <alignment horizontal="center" vertical="center" textRotation="90" wrapText="1"/>
    </xf>
    <xf numFmtId="0" fontId="0" fillId="0" borderId="6" xfId="0" applyBorder="1"/>
    <xf numFmtId="0" fontId="0" fillId="0" borderId="8" xfId="0" applyBorder="1"/>
    <xf numFmtId="0" fontId="0" fillId="0" borderId="17" xfId="0" applyBorder="1"/>
    <xf numFmtId="0" fontId="0" fillId="0" borderId="11" xfId="0" applyBorder="1"/>
    <xf numFmtId="0" fontId="0" fillId="0" borderId="12" xfId="0" applyBorder="1"/>
    <xf numFmtId="0" fontId="30" fillId="0" borderId="2" xfId="107" applyNumberFormat="1" applyFont="1" applyFill="1" applyBorder="1" applyAlignment="1">
      <alignment horizontal="left" vertical="top" wrapText="1"/>
    </xf>
    <xf numFmtId="0" fontId="29" fillId="0" borderId="2" xfId="3" applyFont="1" applyBorder="1" applyAlignment="1">
      <alignment horizontal="left" vertical="top" wrapText="1"/>
    </xf>
    <xf numFmtId="0" fontId="29" fillId="0" borderId="2" xfId="0" applyFont="1" applyBorder="1" applyAlignment="1">
      <alignment horizontal="justify" vertical="top" wrapText="1"/>
    </xf>
    <xf numFmtId="0" fontId="29" fillId="0" borderId="2" xfId="0" applyFont="1" applyBorder="1" applyAlignment="1">
      <alignment horizontal="center" vertical="top" wrapText="1"/>
    </xf>
    <xf numFmtId="0" fontId="29" fillId="0" borderId="2" xfId="0" applyFont="1" applyBorder="1" applyAlignment="1">
      <alignment horizontal="left" vertical="top" wrapText="1"/>
    </xf>
    <xf numFmtId="0" fontId="29" fillId="0" borderId="2" xfId="0" applyFont="1" applyBorder="1" applyAlignment="1">
      <alignment wrapText="1"/>
    </xf>
    <xf numFmtId="0" fontId="2" fillId="0" borderId="2" xfId="107" applyNumberFormat="1" applyFont="1" applyFill="1" applyBorder="1" applyAlignment="1">
      <alignment horizontal="left" vertical="top" wrapText="1"/>
    </xf>
    <xf numFmtId="0" fontId="2" fillId="0" borderId="1" xfId="107" applyNumberFormat="1" applyFont="1" applyFill="1" applyBorder="1" applyAlignment="1">
      <alignment vertical="top" wrapText="1"/>
    </xf>
    <xf numFmtId="0" fontId="29" fillId="0" borderId="2" xfId="3" applyFont="1" applyBorder="1" applyAlignment="1">
      <alignment horizontal="center" vertical="top" wrapText="1"/>
    </xf>
    <xf numFmtId="0" fontId="29" fillId="0" borderId="2" xfId="0" applyFont="1" applyBorder="1" applyAlignment="1">
      <alignment horizontal="center" vertical="top"/>
    </xf>
    <xf numFmtId="0" fontId="3" fillId="0" borderId="5" xfId="3" applyFont="1" applyFill="1" applyBorder="1" applyAlignment="1">
      <alignment horizontal="center" vertical="center" textRotation="90" wrapText="1"/>
    </xf>
    <xf numFmtId="0" fontId="1" fillId="0" borderId="2" xfId="0" applyFont="1" applyFill="1" applyBorder="1" applyAlignment="1">
      <alignment horizontal="left" vertical="center" wrapText="1"/>
    </xf>
    <xf numFmtId="16" fontId="2" fillId="0" borderId="5" xfId="3" applyNumberFormat="1" applyFont="1" applyFill="1" applyBorder="1" applyAlignment="1">
      <alignment horizontal="center" vertical="center" textRotation="90" wrapText="1"/>
    </xf>
    <xf numFmtId="168" fontId="1" fillId="0" borderId="2" xfId="3" applyNumberFormat="1" applyFont="1" applyFill="1" applyBorder="1" applyAlignment="1">
      <alignment horizontal="center" vertical="center" wrapText="1"/>
    </xf>
    <xf numFmtId="0" fontId="1" fillId="0" borderId="2" xfId="0" applyFont="1" applyFill="1" applyBorder="1" applyAlignment="1">
      <alignment vertical="center" wrapText="1"/>
    </xf>
    <xf numFmtId="0" fontId="2" fillId="0" borderId="5" xfId="3" applyFont="1" applyFill="1" applyBorder="1" applyAlignment="1">
      <alignment horizontal="center" vertical="center" textRotation="90" wrapText="1"/>
    </xf>
    <xf numFmtId="0" fontId="0" fillId="0" borderId="6" xfId="0" applyFill="1" applyBorder="1"/>
    <xf numFmtId="0" fontId="0" fillId="0" borderId="8" xfId="0" applyFill="1" applyBorder="1"/>
    <xf numFmtId="0" fontId="0" fillId="0" borderId="13" xfId="0" applyFill="1" applyBorder="1"/>
    <xf numFmtId="0" fontId="0" fillId="0" borderId="17" xfId="0" applyFill="1" applyBorder="1"/>
    <xf numFmtId="0" fontId="0" fillId="0" borderId="0" xfId="0" applyFill="1" applyBorder="1"/>
    <xf numFmtId="0" fontId="0" fillId="0" borderId="10" xfId="0" applyFill="1" applyBorder="1"/>
    <xf numFmtId="0" fontId="3" fillId="0" borderId="2" xfId="3" applyFont="1" applyFill="1" applyBorder="1" applyAlignment="1">
      <alignment horizontal="center" vertical="center" textRotation="90" wrapText="1"/>
    </xf>
    <xf numFmtId="16" fontId="2" fillId="0" borderId="2" xfId="3" applyNumberFormat="1" applyFont="1" applyFill="1" applyBorder="1" applyAlignment="1">
      <alignment horizontal="center" vertical="center" textRotation="90" wrapText="1"/>
    </xf>
    <xf numFmtId="0" fontId="2" fillId="0" borderId="2" xfId="3" applyFont="1" applyFill="1" applyBorder="1" applyAlignment="1">
      <alignment horizontal="center" vertical="center" textRotation="90" wrapText="1"/>
    </xf>
    <xf numFmtId="0" fontId="0" fillId="0" borderId="2" xfId="0" applyFill="1" applyBorder="1"/>
    <xf numFmtId="0" fontId="2" fillId="0" borderId="2" xfId="3" applyFont="1" applyFill="1" applyBorder="1" applyAlignment="1">
      <alignment horizontal="center" vertical="top" wrapText="1"/>
    </xf>
    <xf numFmtId="0" fontId="31" fillId="0" borderId="6" xfId="0" applyFont="1" applyFill="1" applyBorder="1"/>
    <xf numFmtId="0" fontId="31" fillId="0" borderId="8" xfId="0" applyFont="1" applyFill="1" applyBorder="1"/>
    <xf numFmtId="0" fontId="31" fillId="0" borderId="13" xfId="0" applyFont="1" applyFill="1" applyBorder="1"/>
    <xf numFmtId="0" fontId="31" fillId="0" borderId="17" xfId="0" applyFont="1" applyFill="1" applyBorder="1"/>
    <xf numFmtId="0" fontId="31" fillId="0" borderId="0" xfId="0" applyFont="1" applyFill="1"/>
    <xf numFmtId="0" fontId="31" fillId="0" borderId="10" xfId="0" applyFont="1" applyFill="1" applyBorder="1"/>
    <xf numFmtId="0" fontId="31" fillId="0" borderId="11" xfId="0" applyFont="1" applyFill="1" applyBorder="1"/>
    <xf numFmtId="0" fontId="31" fillId="0" borderId="12" xfId="0" applyFont="1" applyFill="1" applyBorder="1"/>
    <xf numFmtId="0" fontId="31" fillId="0" borderId="14" xfId="0" applyFont="1" applyFill="1" applyBorder="1"/>
    <xf numFmtId="2" fontId="2" fillId="0" borderId="18" xfId="3" applyNumberFormat="1" applyFont="1" applyFill="1" applyBorder="1" applyAlignment="1">
      <alignment horizontal="center" vertical="top" wrapText="1"/>
    </xf>
    <xf numFmtId="0" fontId="29" fillId="0" borderId="2" xfId="3" applyFont="1" applyFill="1" applyBorder="1" applyAlignment="1">
      <alignment horizontal="left" vertical="top" wrapText="1"/>
    </xf>
    <xf numFmtId="0" fontId="29" fillId="0" borderId="2" xfId="0" applyFont="1" applyFill="1" applyBorder="1" applyAlignment="1">
      <alignment horizontal="justify" vertical="top" wrapText="1"/>
    </xf>
    <xf numFmtId="0" fontId="29" fillId="0" borderId="2" xfId="0" applyFont="1" applyFill="1" applyBorder="1" applyAlignment="1">
      <alignment horizontal="center" vertical="top" wrapText="1"/>
    </xf>
    <xf numFmtId="0" fontId="30" fillId="0" borderId="2" xfId="1" applyFont="1" applyFill="1" applyBorder="1" applyAlignment="1" applyProtection="1">
      <alignment horizontal="left" vertical="top" wrapText="1"/>
    </xf>
    <xf numFmtId="0" fontId="0" fillId="0" borderId="0" xfId="0" applyFill="1"/>
    <xf numFmtId="0" fontId="29" fillId="0" borderId="2" xfId="0" applyFont="1" applyFill="1" applyBorder="1" applyAlignment="1">
      <alignment horizontal="left" vertical="top" wrapText="1"/>
    </xf>
    <xf numFmtId="0" fontId="29" fillId="0" borderId="2" xfId="0" applyFont="1" applyFill="1" applyBorder="1" applyAlignment="1">
      <alignment wrapText="1"/>
    </xf>
    <xf numFmtId="0" fontId="0" fillId="0" borderId="11" xfId="0" applyFill="1" applyBorder="1"/>
    <xf numFmtId="0" fontId="0" fillId="0" borderId="12" xfId="0" applyFill="1" applyBorder="1"/>
    <xf numFmtId="0" fontId="17" fillId="0" borderId="2" xfId="0" applyFont="1" applyFill="1" applyBorder="1" applyAlignment="1">
      <alignment horizontal="center" vertical="top" wrapText="1"/>
    </xf>
    <xf numFmtId="0" fontId="27" fillId="0" borderId="2" xfId="0" applyFont="1" applyFill="1" applyBorder="1" applyAlignment="1">
      <alignment horizontal="right" vertical="top" wrapText="1"/>
    </xf>
    <xf numFmtId="0" fontId="26" fillId="0" borderId="2" xfId="0" applyFont="1" applyFill="1" applyBorder="1" applyAlignment="1">
      <alignment horizontal="center" vertical="top" wrapText="1"/>
    </xf>
    <xf numFmtId="0" fontId="26" fillId="0" borderId="2" xfId="0" applyFont="1" applyFill="1" applyBorder="1" applyAlignment="1">
      <alignment wrapText="1"/>
    </xf>
    <xf numFmtId="0" fontId="26" fillId="0" borderId="2" xfId="0" applyFont="1" applyFill="1" applyBorder="1" applyAlignment="1">
      <alignment horizontal="left" vertical="top" wrapText="1"/>
    </xf>
    <xf numFmtId="0" fontId="26" fillId="0" borderId="2" xfId="0" applyFont="1" applyFill="1" applyBorder="1" applyAlignment="1">
      <alignment horizontal="justify" vertical="top" wrapText="1"/>
    </xf>
    <xf numFmtId="0" fontId="1" fillId="0" borderId="2" xfId="3" applyFont="1" applyFill="1" applyBorder="1" applyAlignment="1">
      <alignment horizontal="left" vertical="top" wrapText="1"/>
    </xf>
    <xf numFmtId="0" fontId="1" fillId="0" borderId="5" xfId="3" applyFont="1" applyFill="1" applyBorder="1" applyAlignment="1">
      <alignment horizontal="left" vertical="top" wrapText="1"/>
    </xf>
    <xf numFmtId="0" fontId="0" fillId="0" borderId="14" xfId="0" applyFill="1" applyBorder="1"/>
    <xf numFmtId="0" fontId="32" fillId="0" borderId="2" xfId="0" applyFont="1" applyFill="1" applyBorder="1" applyAlignment="1">
      <alignment vertical="top" wrapText="1"/>
    </xf>
    <xf numFmtId="0" fontId="32" fillId="0" borderId="2" xfId="0" applyFont="1" applyFill="1" applyBorder="1" applyAlignment="1">
      <alignment horizontal="justify"/>
    </xf>
    <xf numFmtId="0" fontId="2" fillId="0" borderId="8" xfId="3" applyFont="1" applyFill="1" applyBorder="1" applyAlignment="1">
      <alignment horizontal="center" vertical="center" textRotation="90" wrapText="1"/>
    </xf>
    <xf numFmtId="168" fontId="1" fillId="0" borderId="8" xfId="3" applyNumberFormat="1" applyFont="1" applyFill="1" applyBorder="1" applyAlignment="1">
      <alignment horizontal="center" vertical="center" wrapText="1"/>
    </xf>
    <xf numFmtId="0" fontId="32" fillId="0" borderId="2" xfId="0" applyFont="1" applyFill="1" applyBorder="1" applyAlignment="1">
      <alignment horizontal="justify" vertical="top" wrapText="1"/>
    </xf>
    <xf numFmtId="0" fontId="2" fillId="0" borderId="2" xfId="0" applyFont="1" applyFill="1" applyBorder="1" applyAlignment="1">
      <alignment vertical="top" wrapText="1"/>
    </xf>
    <xf numFmtId="0" fontId="34" fillId="0" borderId="2" xfId="0" applyFont="1" applyFill="1" applyBorder="1" applyAlignment="1">
      <alignment horizontal="justify" vertical="top" wrapText="1"/>
    </xf>
    <xf numFmtId="0" fontId="2" fillId="0" borderId="2" xfId="0" applyFont="1" applyFill="1" applyBorder="1" applyAlignment="1">
      <alignment horizontal="center" vertical="top" wrapText="1"/>
    </xf>
    <xf numFmtId="0" fontId="0" fillId="0" borderId="8" xfId="0" applyFill="1" applyBorder="1" applyAlignment="1">
      <alignment horizontal="center"/>
    </xf>
    <xf numFmtId="0" fontId="0" fillId="0" borderId="13" xfId="0" applyFill="1" applyBorder="1" applyAlignment="1">
      <alignment horizontal="center"/>
    </xf>
    <xf numFmtId="0" fontId="1" fillId="0" borderId="0" xfId="0" applyFont="1" applyFill="1" applyAlignment="1">
      <alignment wrapText="1"/>
    </xf>
    <xf numFmtId="0" fontId="0" fillId="0" borderId="0" xfId="0" applyFill="1" applyAlignment="1">
      <alignment horizontal="center"/>
    </xf>
    <xf numFmtId="0" fontId="0" fillId="0" borderId="10" xfId="0" applyFill="1" applyBorder="1" applyAlignment="1">
      <alignment horizontal="center"/>
    </xf>
    <xf numFmtId="0" fontId="1" fillId="0" borderId="0" xfId="0" applyFont="1" applyFill="1" applyAlignment="1">
      <alignment vertical="top" wrapText="1"/>
    </xf>
    <xf numFmtId="0" fontId="0" fillId="0" borderId="12" xfId="0" applyFill="1" applyBorder="1" applyAlignment="1">
      <alignment horizontal="center"/>
    </xf>
    <xf numFmtId="0" fontId="0" fillId="0" borderId="14" xfId="0" applyFill="1" applyBorder="1" applyAlignment="1">
      <alignment horizontal="center"/>
    </xf>
    <xf numFmtId="0" fontId="0" fillId="0" borderId="5" xfId="0" applyFill="1" applyBorder="1" applyAlignment="1">
      <alignment horizontal="left" vertical="top"/>
    </xf>
    <xf numFmtId="168" fontId="1" fillId="0" borderId="2" xfId="3" applyNumberFormat="1" applyFont="1" applyFill="1" applyBorder="1" applyAlignment="1">
      <alignment horizontal="right" vertical="center" wrapText="1"/>
    </xf>
    <xf numFmtId="0" fontId="1" fillId="0" borderId="2" xfId="3" applyFont="1" applyFill="1" applyBorder="1" applyAlignment="1">
      <alignment horizontal="center" vertical="top" wrapText="1"/>
    </xf>
    <xf numFmtId="2" fontId="14" fillId="0" borderId="2" xfId="3" applyNumberFormat="1" applyFont="1" applyFill="1" applyBorder="1" applyAlignment="1">
      <alignment horizontal="center" vertical="top" wrapText="1"/>
    </xf>
    <xf numFmtId="0" fontId="0" fillId="0" borderId="1" xfId="0" applyFill="1" applyBorder="1" applyAlignment="1">
      <alignment horizontal="center" vertical="top" wrapText="1"/>
    </xf>
    <xf numFmtId="0" fontId="0" fillId="0" borderId="2" xfId="0" applyFill="1" applyBorder="1" applyAlignment="1">
      <alignment horizontal="center" vertical="top" wrapText="1"/>
    </xf>
    <xf numFmtId="0" fontId="1" fillId="0" borderId="2" xfId="0" applyFont="1" applyFill="1" applyBorder="1" applyAlignment="1">
      <alignment vertical="top" wrapText="1"/>
    </xf>
    <xf numFmtId="0" fontId="19" fillId="0" borderId="19" xfId="3" applyFont="1" applyFill="1" applyBorder="1" applyAlignment="1">
      <alignment horizontal="center" vertical="center" textRotation="90" wrapText="1"/>
    </xf>
    <xf numFmtId="166" fontId="1" fillId="0" borderId="2" xfId="0" applyNumberFormat="1" applyFont="1" applyFill="1" applyBorder="1" applyAlignment="1">
      <alignment horizontal="center" vertical="center"/>
    </xf>
    <xf numFmtId="16" fontId="36" fillId="0" borderId="19" xfId="3" applyNumberFormat="1" applyFont="1" applyFill="1" applyBorder="1" applyAlignment="1">
      <alignment horizontal="center" vertical="center" textRotation="90" wrapText="1"/>
    </xf>
    <xf numFmtId="168" fontId="9" fillId="0" borderId="2" xfId="3" applyNumberFormat="1" applyFont="1" applyFill="1" applyBorder="1" applyAlignment="1">
      <alignment horizontal="center" vertical="center" wrapText="1"/>
    </xf>
    <xf numFmtId="0" fontId="2" fillId="0" borderId="2" xfId="0" applyFont="1" applyFill="1" applyBorder="1" applyAlignment="1">
      <alignment horizontal="left" vertical="center" wrapText="1"/>
    </xf>
    <xf numFmtId="0" fontId="1" fillId="0" borderId="2" xfId="0" applyFont="1" applyFill="1" applyBorder="1" applyAlignment="1">
      <alignment horizontal="center" vertical="top" wrapText="1"/>
    </xf>
    <xf numFmtId="0" fontId="36" fillId="0" borderId="19" xfId="3" applyFont="1" applyFill="1" applyBorder="1" applyAlignment="1">
      <alignment horizontal="center" vertical="center" textRotation="90" wrapText="1"/>
    </xf>
    <xf numFmtId="0" fontId="36" fillId="0" borderId="8" xfId="3" applyFont="1" applyFill="1" applyBorder="1" applyAlignment="1">
      <alignment horizontal="center" vertical="center" textRotation="90" wrapText="1"/>
    </xf>
    <xf numFmtId="166" fontId="1" fillId="0" borderId="2" xfId="0" applyNumberFormat="1" applyFont="1" applyFill="1" applyBorder="1" applyAlignment="1">
      <alignment horizontal="center" vertical="top" wrapText="1"/>
    </xf>
    <xf numFmtId="0" fontId="37" fillId="0" borderId="6" xfId="0" applyFont="1" applyFill="1" applyBorder="1"/>
    <xf numFmtId="0" fontId="37" fillId="0" borderId="2" xfId="0" applyFont="1" applyFill="1" applyBorder="1"/>
    <xf numFmtId="0" fontId="37" fillId="0" borderId="17" xfId="0" applyFont="1" applyFill="1" applyBorder="1"/>
    <xf numFmtId="0" fontId="1" fillId="0" borderId="1" xfId="0" applyFont="1" applyFill="1" applyBorder="1" applyAlignment="1">
      <alignment vertical="center" wrapText="1"/>
    </xf>
    <xf numFmtId="0" fontId="32" fillId="0" borderId="2" xfId="0" applyFont="1" applyFill="1" applyBorder="1" applyAlignment="1">
      <alignment horizontal="center" vertical="top" wrapText="1"/>
    </xf>
    <xf numFmtId="0" fontId="25" fillId="0" borderId="0" xfId="0" applyFont="1" applyFill="1" applyAlignment="1">
      <alignment vertical="top"/>
    </xf>
    <xf numFmtId="0" fontId="15" fillId="0" borderId="0" xfId="0" applyFont="1" applyFill="1" applyAlignment="1">
      <alignment vertical="top"/>
    </xf>
    <xf numFmtId="0" fontId="15" fillId="0" borderId="2" xfId="58" applyFont="1" applyFill="1" applyBorder="1" applyAlignment="1">
      <alignment horizontal="center" vertical="top" wrapText="1"/>
    </xf>
    <xf numFmtId="0" fontId="16" fillId="0" borderId="0" xfId="0" applyFont="1" applyFill="1" applyAlignment="1">
      <alignment horizontal="right" vertical="top"/>
    </xf>
    <xf numFmtId="0" fontId="3" fillId="0" borderId="2" xfId="3" applyFont="1" applyFill="1" applyBorder="1" applyAlignment="1">
      <alignment horizontal="center" vertical="top" wrapText="1"/>
    </xf>
    <xf numFmtId="0" fontId="15" fillId="0" borderId="37" xfId="58" applyFont="1" applyFill="1" applyBorder="1" applyAlignment="1">
      <alignment horizontal="center" vertical="top" wrapText="1"/>
    </xf>
    <xf numFmtId="0" fontId="2" fillId="0" borderId="2" xfId="3" applyFont="1" applyFill="1" applyBorder="1" applyAlignment="1">
      <alignment horizontal="right" vertical="top" wrapText="1"/>
    </xf>
    <xf numFmtId="0" fontId="15" fillId="0" borderId="2" xfId="0" applyFont="1" applyFill="1" applyBorder="1" applyAlignment="1">
      <alignment vertical="top" wrapText="1"/>
    </xf>
    <xf numFmtId="0" fontId="0" fillId="0" borderId="2" xfId="0" applyFill="1" applyBorder="1" applyAlignment="1">
      <alignment horizontal="right" vertical="top"/>
    </xf>
    <xf numFmtId="0" fontId="28" fillId="0" borderId="2" xfId="0" applyFont="1" applyFill="1" applyBorder="1" applyAlignment="1">
      <alignment horizontal="right" vertical="top"/>
    </xf>
    <xf numFmtId="0" fontId="15" fillId="0" borderId="2" xfId="58" applyFont="1" applyFill="1" applyBorder="1" applyAlignment="1">
      <alignment vertical="top" wrapText="1"/>
    </xf>
    <xf numFmtId="0" fontId="29" fillId="0" borderId="2" xfId="0" applyFont="1" applyFill="1" applyBorder="1" applyAlignment="1">
      <alignment horizontal="right" vertical="top"/>
    </xf>
    <xf numFmtId="0" fontId="30" fillId="0" borderId="2" xfId="0" applyFont="1" applyFill="1" applyBorder="1" applyAlignment="1">
      <alignment horizontal="right" vertical="top"/>
    </xf>
    <xf numFmtId="2" fontId="1" fillId="0" borderId="2" xfId="3" applyNumberFormat="1" applyFont="1" applyFill="1" applyBorder="1" applyAlignment="1">
      <alignment horizontal="right" vertical="top"/>
    </xf>
    <xf numFmtId="0" fontId="31" fillId="0" borderId="2" xfId="0" applyFont="1" applyFill="1" applyBorder="1" applyAlignment="1">
      <alignment horizontal="right" vertical="top"/>
    </xf>
    <xf numFmtId="0" fontId="31" fillId="0" borderId="1" xfId="0" applyFont="1" applyFill="1" applyBorder="1" applyAlignment="1">
      <alignment horizontal="center" vertical="top"/>
    </xf>
    <xf numFmtId="0" fontId="30" fillId="0" borderId="1" xfId="0" applyFont="1" applyFill="1" applyBorder="1" applyAlignment="1">
      <alignment horizontal="center" vertical="top"/>
    </xf>
    <xf numFmtId="0" fontId="31" fillId="0" borderId="4" xfId="0" applyFont="1" applyFill="1" applyBorder="1" applyAlignment="1">
      <alignment horizontal="center" vertical="top"/>
    </xf>
    <xf numFmtId="0" fontId="30" fillId="0" borderId="4" xfId="0" applyFont="1" applyFill="1" applyBorder="1" applyAlignment="1">
      <alignment horizontal="center" vertical="top"/>
    </xf>
    <xf numFmtId="0" fontId="30" fillId="0" borderId="4" xfId="3" applyFont="1" applyFill="1" applyBorder="1" applyAlignment="1">
      <alignment vertical="top" wrapText="1"/>
    </xf>
    <xf numFmtId="0" fontId="29" fillId="0" borderId="4" xfId="3" applyFont="1" applyFill="1" applyBorder="1" applyAlignment="1">
      <alignment vertical="top" wrapText="1"/>
    </xf>
    <xf numFmtId="0" fontId="29" fillId="0" borderId="2" xfId="0" applyFont="1" applyFill="1" applyBorder="1" applyAlignment="1">
      <alignment vertical="top"/>
    </xf>
    <xf numFmtId="0" fontId="29" fillId="0" borderId="2" xfId="3" applyFont="1" applyFill="1" applyBorder="1" applyAlignment="1">
      <alignment vertical="top" wrapText="1"/>
    </xf>
    <xf numFmtId="2" fontId="15" fillId="0" borderId="5" xfId="3" applyNumberFormat="1" applyFont="1" applyFill="1" applyBorder="1" applyAlignment="1">
      <alignment vertical="top"/>
    </xf>
    <xf numFmtId="2" fontId="3" fillId="0" borderId="5" xfId="3" applyNumberFormat="1" applyFont="1" applyFill="1" applyBorder="1" applyAlignment="1">
      <alignment vertical="top"/>
    </xf>
    <xf numFmtId="0" fontId="2" fillId="0" borderId="2" xfId="3" applyFont="1" applyFill="1" applyBorder="1" applyAlignment="1">
      <alignment vertical="top" wrapText="1"/>
    </xf>
    <xf numFmtId="0" fontId="1" fillId="0" borderId="2" xfId="3" applyFont="1" applyFill="1" applyBorder="1" applyAlignment="1">
      <alignment vertical="top" wrapText="1"/>
    </xf>
    <xf numFmtId="2" fontId="14" fillId="0" borderId="2" xfId="3" applyNumberFormat="1" applyFont="1" applyFill="1" applyBorder="1" applyAlignment="1">
      <alignment vertical="top"/>
    </xf>
    <xf numFmtId="0" fontId="0" fillId="0" borderId="2" xfId="0" applyFill="1" applyBorder="1" applyAlignment="1">
      <alignment vertical="top"/>
    </xf>
    <xf numFmtId="2" fontId="14" fillId="0" borderId="2" xfId="3" applyNumberFormat="1" applyFont="1" applyFill="1" applyBorder="1" applyAlignment="1">
      <alignment horizontal="right" vertical="top"/>
    </xf>
    <xf numFmtId="0" fontId="13" fillId="0" borderId="2" xfId="0" applyFont="1" applyFill="1" applyBorder="1" applyAlignment="1">
      <alignment horizontal="right" vertical="top"/>
    </xf>
    <xf numFmtId="0" fontId="22" fillId="0" borderId="2" xfId="0" applyFont="1" applyFill="1" applyBorder="1" applyAlignment="1">
      <alignment horizontal="center" vertical="top"/>
    </xf>
    <xf numFmtId="0" fontId="33" fillId="0" borderId="1" xfId="0" applyFont="1" applyFill="1" applyBorder="1" applyAlignment="1">
      <alignment vertical="top"/>
    </xf>
    <xf numFmtId="0" fontId="33" fillId="0" borderId="2" xfId="0" applyFont="1" applyFill="1" applyBorder="1" applyAlignment="1">
      <alignment horizontal="center" vertical="top"/>
    </xf>
    <xf numFmtId="0" fontId="28" fillId="0" borderId="1" xfId="0" applyFont="1" applyFill="1" applyBorder="1" applyAlignment="1">
      <alignment horizontal="center" vertical="top"/>
    </xf>
    <xf numFmtId="0" fontId="28" fillId="0" borderId="4" xfId="0" applyFont="1" applyFill="1" applyBorder="1" applyAlignment="1">
      <alignment horizontal="center" vertical="top"/>
    </xf>
    <xf numFmtId="0" fontId="0" fillId="0" borderId="4" xfId="0" applyFill="1" applyBorder="1" applyAlignment="1">
      <alignment vertical="top"/>
    </xf>
    <xf numFmtId="0" fontId="33" fillId="0" borderId="1" xfId="0" applyFont="1" applyFill="1" applyBorder="1" applyAlignment="1">
      <alignment horizontal="center" vertical="top"/>
    </xf>
    <xf numFmtId="0" fontId="33" fillId="0" borderId="4" xfId="0" applyFont="1" applyFill="1" applyBorder="1" applyAlignment="1">
      <alignment horizontal="center" vertical="top"/>
    </xf>
    <xf numFmtId="0" fontId="34" fillId="0" borderId="2" xfId="0" applyFont="1" applyFill="1" applyBorder="1" applyAlignment="1">
      <alignment horizontal="center" vertical="top"/>
    </xf>
    <xf numFmtId="0" fontId="32" fillId="0" borderId="2" xfId="0" applyFont="1" applyFill="1" applyBorder="1" applyAlignment="1">
      <alignment horizontal="center" vertical="top"/>
    </xf>
    <xf numFmtId="0" fontId="24" fillId="0" borderId="37" xfId="0" applyFont="1" applyFill="1" applyBorder="1" applyAlignment="1">
      <alignment horizontal="right" vertical="top" wrapText="1"/>
    </xf>
    <xf numFmtId="0" fontId="0" fillId="0" borderId="2" xfId="0" applyFill="1" applyBorder="1" applyAlignment="1">
      <alignment horizontal="center" vertical="top"/>
    </xf>
    <xf numFmtId="170" fontId="2" fillId="0" borderId="2" xfId="0" applyNumberFormat="1" applyFont="1" applyFill="1" applyBorder="1" applyAlignment="1">
      <alignment horizontal="center" vertical="top" wrapText="1"/>
    </xf>
    <xf numFmtId="170" fontId="2" fillId="0" borderId="2" xfId="106" applyNumberFormat="1" applyFont="1" applyFill="1" applyBorder="1" applyAlignment="1">
      <alignment horizontal="center" vertical="top" wrapText="1"/>
    </xf>
    <xf numFmtId="0" fontId="1" fillId="0" borderId="2" xfId="0" applyFont="1" applyFill="1" applyBorder="1" applyAlignment="1">
      <alignment horizontal="center" vertical="top"/>
    </xf>
    <xf numFmtId="166" fontId="1" fillId="0" borderId="2" xfId="0" applyNumberFormat="1" applyFont="1" applyFill="1" applyBorder="1" applyAlignment="1">
      <alignment horizontal="center" vertical="top"/>
    </xf>
    <xf numFmtId="2" fontId="1" fillId="0" borderId="2" xfId="0" applyNumberFormat="1" applyFont="1" applyFill="1" applyBorder="1" applyAlignment="1">
      <alignment horizontal="center" vertical="top"/>
    </xf>
    <xf numFmtId="0" fontId="11" fillId="0" borderId="2" xfId="0" applyFont="1" applyFill="1" applyBorder="1" applyAlignment="1">
      <alignment horizontal="center" vertical="top"/>
    </xf>
    <xf numFmtId="0" fontId="36" fillId="0" borderId="2" xfId="0" applyFont="1" applyFill="1" applyBorder="1" applyAlignment="1">
      <alignment horizontal="center" vertical="top" wrapText="1"/>
    </xf>
    <xf numFmtId="0" fontId="30" fillId="0" borderId="2" xfId="0" applyFont="1" applyFill="1" applyBorder="1" applyAlignment="1">
      <alignment horizontal="center" vertical="top" wrapText="1"/>
    </xf>
    <xf numFmtId="3" fontId="2" fillId="0" borderId="2" xfId="0" applyNumberFormat="1" applyFont="1" applyFill="1" applyBorder="1" applyAlignment="1">
      <alignment horizontal="center" vertical="top" wrapText="1"/>
    </xf>
    <xf numFmtId="9" fontId="1" fillId="0" borderId="2" xfId="0" applyNumberFormat="1" applyFont="1" applyFill="1" applyBorder="1" applyAlignment="1">
      <alignment horizontal="center" vertical="top"/>
    </xf>
    <xf numFmtId="9" fontId="1" fillId="0" borderId="2" xfId="0" applyNumberFormat="1" applyFont="1" applyFill="1" applyBorder="1" applyAlignment="1">
      <alignment horizontal="center" vertical="top" wrapText="1"/>
    </xf>
    <xf numFmtId="0" fontId="15" fillId="0" borderId="8" xfId="58" applyFont="1" applyFill="1" applyBorder="1" applyAlignment="1">
      <alignment horizontal="left" vertical="top" wrapText="1"/>
    </xf>
    <xf numFmtId="0" fontId="15" fillId="0" borderId="13" xfId="58" applyFont="1" applyFill="1" applyBorder="1" applyAlignment="1">
      <alignment horizontal="left" vertical="top" wrapText="1"/>
    </xf>
    <xf numFmtId="0" fontId="3" fillId="0" borderId="2" xfId="3" applyFont="1" applyFill="1" applyBorder="1" applyAlignment="1">
      <alignment vertical="top" wrapText="1"/>
    </xf>
    <xf numFmtId="0" fontId="15" fillId="0" borderId="2" xfId="3" applyFont="1" applyFill="1" applyBorder="1" applyAlignment="1">
      <alignment vertical="top" wrapText="1"/>
    </xf>
    <xf numFmtId="0" fontId="25" fillId="0" borderId="2" xfId="0" applyFont="1" applyFill="1" applyBorder="1" applyAlignment="1">
      <alignment vertical="top"/>
    </xf>
    <xf numFmtId="2" fontId="25" fillId="0" borderId="0" xfId="0" applyNumberFormat="1" applyFont="1" applyFill="1" applyAlignment="1">
      <alignment vertical="top"/>
    </xf>
    <xf numFmtId="2" fontId="15" fillId="0" borderId="0" xfId="0" applyNumberFormat="1" applyFont="1" applyFill="1" applyAlignment="1">
      <alignment vertical="top"/>
    </xf>
    <xf numFmtId="2" fontId="3" fillId="0" borderId="2" xfId="3" applyNumberFormat="1" applyFont="1" applyFill="1" applyBorder="1" applyAlignment="1">
      <alignment horizontal="center" vertical="top" wrapText="1"/>
    </xf>
    <xf numFmtId="2" fontId="15" fillId="0" borderId="2" xfId="58" applyNumberFormat="1" applyFont="1" applyFill="1" applyBorder="1" applyAlignment="1">
      <alignment horizontal="center" vertical="top" wrapText="1"/>
    </xf>
    <xf numFmtId="2" fontId="15" fillId="0" borderId="5" xfId="58" applyNumberFormat="1" applyFont="1" applyFill="1" applyBorder="1" applyAlignment="1">
      <alignment horizontal="center" vertical="top" wrapText="1"/>
    </xf>
    <xf numFmtId="2" fontId="2" fillId="0" borderId="2" xfId="3" applyNumberFormat="1" applyFont="1" applyFill="1" applyBorder="1" applyAlignment="1">
      <alignment horizontal="right" vertical="top" wrapText="1"/>
    </xf>
    <xf numFmtId="2" fontId="28" fillId="0" borderId="2" xfId="0" applyNumberFormat="1" applyFont="1" applyFill="1" applyBorder="1" applyAlignment="1">
      <alignment horizontal="right" vertical="top"/>
    </xf>
    <xf numFmtId="2" fontId="15" fillId="0" borderId="2" xfId="58" applyNumberFormat="1" applyFont="1" applyFill="1" applyBorder="1" applyAlignment="1">
      <alignment vertical="top" wrapText="1"/>
    </xf>
    <xf numFmtId="2" fontId="2" fillId="0" borderId="13" xfId="3" applyNumberFormat="1" applyFont="1" applyFill="1" applyBorder="1" applyAlignment="1">
      <alignment horizontal="center" vertical="top" wrapText="1"/>
    </xf>
    <xf numFmtId="2" fontId="2" fillId="0" borderId="2" xfId="3" applyNumberFormat="1" applyFont="1" applyFill="1" applyBorder="1" applyAlignment="1">
      <alignment horizontal="center" vertical="top" wrapText="1"/>
    </xf>
    <xf numFmtId="2" fontId="31" fillId="0" borderId="1" xfId="0" applyNumberFormat="1" applyFont="1" applyFill="1" applyBorder="1" applyAlignment="1">
      <alignment horizontal="right" vertical="top"/>
    </xf>
    <xf numFmtId="2" fontId="29" fillId="0" borderId="4" xfId="3" applyNumberFormat="1" applyFont="1" applyFill="1" applyBorder="1" applyAlignment="1">
      <alignment vertical="top"/>
    </xf>
    <xf numFmtId="2" fontId="29" fillId="0" borderId="2" xfId="3" applyNumberFormat="1" applyFont="1" applyFill="1" applyBorder="1" applyAlignment="1">
      <alignment vertical="top"/>
    </xf>
    <xf numFmtId="2" fontId="30" fillId="0" borderId="2" xfId="3" applyNumberFormat="1" applyFont="1" applyFill="1" applyBorder="1" applyAlignment="1">
      <alignment horizontal="center" vertical="top" wrapText="1"/>
    </xf>
    <xf numFmtId="2" fontId="15" fillId="0" borderId="3" xfId="3" applyNumberFormat="1" applyFont="1" applyFill="1" applyBorder="1" applyAlignment="1">
      <alignment horizontal="center" vertical="top"/>
    </xf>
    <xf numFmtId="2" fontId="3" fillId="0" borderId="18" xfId="3" applyNumberFormat="1" applyFont="1" applyFill="1" applyBorder="1" applyAlignment="1">
      <alignment horizontal="center" vertical="top" wrapText="1"/>
    </xf>
    <xf numFmtId="2" fontId="0" fillId="0" borderId="2" xfId="0" applyNumberFormat="1" applyFill="1" applyBorder="1" applyAlignment="1">
      <alignment horizontal="right" vertical="top"/>
    </xf>
    <xf numFmtId="2" fontId="1" fillId="0" borderId="2" xfId="3" applyNumberFormat="1" applyFont="1" applyFill="1" applyBorder="1" applyAlignment="1">
      <alignment vertical="top"/>
    </xf>
    <xf numFmtId="2" fontId="1" fillId="0" borderId="2" xfId="3" applyNumberFormat="1" applyFont="1" applyFill="1" applyBorder="1" applyAlignment="1">
      <alignment horizontal="center" vertical="top"/>
    </xf>
    <xf numFmtId="2" fontId="29" fillId="0" borderId="2" xfId="3" applyNumberFormat="1" applyFont="1" applyBorder="1" applyAlignment="1">
      <alignment horizontal="center" vertical="top"/>
    </xf>
    <xf numFmtId="2" fontId="3" fillId="0" borderId="13" xfId="3" applyNumberFormat="1" applyFont="1" applyFill="1" applyBorder="1" applyAlignment="1">
      <alignment horizontal="center" vertical="top" wrapText="1"/>
    </xf>
    <xf numFmtId="2" fontId="15" fillId="0" borderId="2" xfId="3" applyNumberFormat="1" applyFont="1" applyFill="1" applyBorder="1" applyAlignment="1">
      <alignment vertical="top"/>
    </xf>
    <xf numFmtId="0" fontId="2" fillId="0" borderId="4" xfId="3" applyFont="1" applyFill="1" applyBorder="1" applyAlignment="1">
      <alignment horizontal="center" vertical="top" wrapText="1"/>
    </xf>
    <xf numFmtId="0" fontId="1" fillId="0" borderId="4" xfId="3" applyFont="1" applyFill="1" applyBorder="1" applyAlignment="1">
      <alignment horizontal="center" vertical="top" wrapText="1"/>
    </xf>
    <xf numFmtId="2" fontId="14" fillId="0" borderId="4" xfId="3" applyNumberFormat="1" applyFont="1" applyFill="1" applyBorder="1" applyAlignment="1">
      <alignment vertical="top"/>
    </xf>
    <xf numFmtId="0" fontId="15" fillId="0" borderId="15" xfId="3" applyFont="1" applyFill="1" applyBorder="1" applyAlignment="1">
      <alignment horizontal="center" vertical="top" wrapText="1"/>
    </xf>
    <xf numFmtId="0" fontId="1" fillId="0" borderId="2" xfId="3" applyFont="1" applyBorder="1" applyAlignment="1">
      <alignment horizontal="left" vertical="top" wrapText="1"/>
    </xf>
    <xf numFmtId="0" fontId="2" fillId="0" borderId="2" xfId="107" applyNumberFormat="1" applyFont="1" applyFill="1" applyBorder="1" applyAlignment="1">
      <alignment horizontal="left" vertical="top" wrapText="1"/>
    </xf>
    <xf numFmtId="0" fontId="15" fillId="0" borderId="26" xfId="3" applyFont="1" applyFill="1" applyBorder="1" applyAlignment="1">
      <alignment horizontal="center" vertical="top" wrapText="1"/>
    </xf>
    <xf numFmtId="0" fontId="1" fillId="0" borderId="2" xfId="3" applyFont="1" applyBorder="1" applyAlignment="1">
      <alignment horizontal="center" vertical="center" wrapText="1"/>
    </xf>
    <xf numFmtId="0" fontId="15" fillId="0" borderId="15" xfId="3" applyFont="1" applyFill="1" applyBorder="1" applyAlignment="1">
      <alignment horizontal="center" vertical="top" wrapText="1"/>
    </xf>
    <xf numFmtId="0" fontId="15" fillId="0" borderId="1" xfId="3" applyFont="1" applyFill="1" applyBorder="1" applyAlignment="1">
      <alignment horizontal="center" vertical="top" wrapText="1"/>
    </xf>
    <xf numFmtId="0" fontId="15" fillId="0" borderId="3" xfId="3" applyFont="1" applyFill="1" applyBorder="1" applyAlignment="1">
      <alignment horizontal="center" vertical="top" wrapText="1"/>
    </xf>
    <xf numFmtId="0" fontId="15" fillId="0" borderId="21" xfId="3" applyFont="1" applyFill="1" applyBorder="1" applyAlignment="1">
      <alignment horizontal="center" vertical="top" wrapText="1"/>
    </xf>
    <xf numFmtId="2" fontId="14" fillId="0" borderId="1" xfId="3" applyNumberFormat="1" applyFont="1" applyFill="1" applyBorder="1" applyAlignment="1">
      <alignment horizontal="center" vertical="top" wrapText="1"/>
    </xf>
    <xf numFmtId="2" fontId="14" fillId="0" borderId="3" xfId="3" applyNumberFormat="1" applyFont="1" applyFill="1" applyBorder="1" applyAlignment="1">
      <alignment horizontal="center" vertical="top" wrapText="1"/>
    </xf>
    <xf numFmtId="2" fontId="14" fillId="0" borderId="21" xfId="3" applyNumberFormat="1" applyFont="1" applyFill="1" applyBorder="1" applyAlignment="1">
      <alignment horizontal="center" vertical="top" wrapText="1"/>
    </xf>
    <xf numFmtId="0" fontId="1" fillId="0" borderId="1" xfId="0" applyFont="1" applyFill="1" applyBorder="1" applyAlignment="1">
      <alignment horizontal="left" vertical="center" wrapText="1"/>
    </xf>
    <xf numFmtId="0" fontId="1" fillId="0" borderId="4" xfId="0" applyFont="1" applyFill="1" applyBorder="1" applyAlignment="1">
      <alignment horizontal="left" vertical="center" wrapText="1"/>
    </xf>
    <xf numFmtId="0" fontId="2" fillId="0" borderId="6" xfId="107" applyNumberFormat="1" applyFont="1" applyFill="1" applyBorder="1" applyAlignment="1">
      <alignment horizontal="left" vertical="top" wrapText="1"/>
    </xf>
    <xf numFmtId="0" fontId="2" fillId="0" borderId="8" xfId="107" applyNumberFormat="1" applyFont="1" applyFill="1" applyBorder="1" applyAlignment="1">
      <alignment horizontal="left" vertical="top" wrapText="1"/>
    </xf>
    <xf numFmtId="0" fontId="2" fillId="0" borderId="13" xfId="107" applyNumberFormat="1" applyFont="1" applyFill="1" applyBorder="1" applyAlignment="1">
      <alignment horizontal="left" vertical="top" wrapText="1"/>
    </xf>
    <xf numFmtId="0" fontId="2" fillId="0" borderId="17" xfId="107" applyNumberFormat="1" applyFont="1" applyFill="1" applyBorder="1" applyAlignment="1">
      <alignment horizontal="left" vertical="top" wrapText="1"/>
    </xf>
    <xf numFmtId="0" fontId="2" fillId="0" borderId="0" xfId="107" applyNumberFormat="1" applyFont="1" applyFill="1" applyBorder="1" applyAlignment="1">
      <alignment horizontal="left" vertical="top" wrapText="1"/>
    </xf>
    <xf numFmtId="0" fontId="2" fillId="0" borderId="10" xfId="107" applyNumberFormat="1" applyFont="1" applyFill="1" applyBorder="1" applyAlignment="1">
      <alignment horizontal="left" vertical="top" wrapText="1"/>
    </xf>
    <xf numFmtId="0" fontId="2" fillId="0" borderId="11" xfId="107" applyNumberFormat="1" applyFont="1" applyFill="1" applyBorder="1" applyAlignment="1">
      <alignment horizontal="left" vertical="top" wrapText="1"/>
    </xf>
    <xf numFmtId="0" fontId="2" fillId="0" borderId="12" xfId="107" applyNumberFormat="1" applyFont="1" applyFill="1" applyBorder="1" applyAlignment="1">
      <alignment horizontal="left" vertical="top" wrapText="1"/>
    </xf>
    <xf numFmtId="0" fontId="2" fillId="0" borderId="14" xfId="107" applyNumberFormat="1" applyFont="1" applyFill="1" applyBorder="1" applyAlignment="1">
      <alignment horizontal="left" vertical="top" wrapText="1"/>
    </xf>
    <xf numFmtId="0" fontId="15" fillId="0" borderId="23" xfId="58" applyFont="1" applyFill="1" applyBorder="1" applyAlignment="1">
      <alignment horizontal="left" vertical="top" wrapText="1"/>
    </xf>
    <xf numFmtId="0" fontId="15" fillId="0" borderId="24" xfId="58" applyFont="1" applyFill="1" applyBorder="1" applyAlignment="1">
      <alignment horizontal="left" vertical="top" wrapText="1"/>
    </xf>
    <xf numFmtId="0" fontId="15" fillId="0" borderId="18" xfId="58" applyFont="1" applyFill="1" applyBorder="1" applyAlignment="1">
      <alignment horizontal="left" vertical="top" wrapText="1"/>
    </xf>
    <xf numFmtId="0" fontId="15" fillId="0" borderId="25" xfId="3" applyFont="1" applyFill="1" applyBorder="1" applyAlignment="1">
      <alignment horizontal="center" vertical="top" wrapText="1"/>
    </xf>
    <xf numFmtId="0" fontId="15" fillId="0" borderId="26" xfId="3" applyFont="1" applyFill="1" applyBorder="1" applyAlignment="1">
      <alignment horizontal="center" vertical="top" wrapText="1"/>
    </xf>
    <xf numFmtId="2" fontId="15" fillId="0" borderId="1" xfId="3" applyNumberFormat="1" applyFont="1" applyFill="1" applyBorder="1" applyAlignment="1">
      <alignment horizontal="center" vertical="top"/>
    </xf>
    <xf numFmtId="2" fontId="15" fillId="0" borderId="3" xfId="3" applyNumberFormat="1" applyFont="1" applyFill="1" applyBorder="1" applyAlignment="1">
      <alignment horizontal="center" vertical="top"/>
    </xf>
    <xf numFmtId="2" fontId="15" fillId="0" borderId="21" xfId="3" applyNumberFormat="1" applyFont="1" applyFill="1" applyBorder="1" applyAlignment="1">
      <alignment horizontal="center" vertical="top"/>
    </xf>
    <xf numFmtId="0" fontId="15" fillId="0" borderId="22" xfId="3" applyFont="1" applyFill="1" applyBorder="1" applyAlignment="1">
      <alignment horizontal="left" vertical="top" wrapText="1"/>
    </xf>
    <xf numFmtId="0" fontId="15" fillId="0" borderId="16" xfId="3" applyFont="1" applyFill="1" applyBorder="1" applyAlignment="1">
      <alignment horizontal="left" vertical="top" wrapText="1"/>
    </xf>
    <xf numFmtId="0" fontId="15" fillId="0" borderId="20" xfId="3" applyFont="1" applyFill="1" applyBorder="1" applyAlignment="1">
      <alignment horizontal="left" vertical="top" wrapText="1"/>
    </xf>
    <xf numFmtId="0" fontId="3" fillId="0" borderId="6" xfId="107" applyNumberFormat="1" applyFont="1" applyFill="1" applyBorder="1" applyAlignment="1">
      <alignment horizontal="left" vertical="top" wrapText="1"/>
    </xf>
    <xf numFmtId="0" fontId="3" fillId="0" borderId="8" xfId="107" applyNumberFormat="1" applyFont="1" applyFill="1" applyBorder="1" applyAlignment="1">
      <alignment horizontal="left" vertical="top" wrapText="1"/>
    </xf>
    <xf numFmtId="0" fontId="3" fillId="0" borderId="13" xfId="107" applyNumberFormat="1" applyFont="1" applyFill="1" applyBorder="1" applyAlignment="1">
      <alignment horizontal="left" vertical="top" wrapText="1"/>
    </xf>
    <xf numFmtId="0" fontId="3" fillId="0" borderId="17" xfId="107" applyNumberFormat="1" applyFont="1" applyFill="1" applyBorder="1" applyAlignment="1">
      <alignment horizontal="left" vertical="top" wrapText="1"/>
    </xf>
    <xf numFmtId="0" fontId="3" fillId="0" borderId="0" xfId="107" applyNumberFormat="1" applyFont="1" applyFill="1" applyBorder="1" applyAlignment="1">
      <alignment horizontal="left" vertical="top" wrapText="1"/>
    </xf>
    <xf numFmtId="0" fontId="3" fillId="0" borderId="10" xfId="107" applyNumberFormat="1" applyFont="1" applyFill="1" applyBorder="1" applyAlignment="1">
      <alignment horizontal="left" vertical="top" wrapText="1"/>
    </xf>
    <xf numFmtId="0" fontId="3" fillId="0" borderId="11" xfId="107" applyNumberFormat="1" applyFont="1" applyFill="1" applyBorder="1" applyAlignment="1">
      <alignment horizontal="left" vertical="top" wrapText="1"/>
    </xf>
    <xf numFmtId="0" fontId="3" fillId="0" borderId="12" xfId="107" applyNumberFormat="1" applyFont="1" applyFill="1" applyBorder="1" applyAlignment="1">
      <alignment horizontal="left" vertical="top" wrapText="1"/>
    </xf>
    <xf numFmtId="0" fontId="3" fillId="0" borderId="14" xfId="107" applyNumberFormat="1" applyFont="1" applyFill="1" applyBorder="1" applyAlignment="1">
      <alignment horizontal="left" vertical="top" wrapText="1"/>
    </xf>
    <xf numFmtId="0" fontId="15" fillId="0" borderId="23" xfId="58" applyFont="1" applyFill="1" applyBorder="1" applyAlignment="1">
      <alignment horizontal="left" vertical="center" wrapText="1"/>
    </xf>
    <xf numFmtId="0" fontId="15" fillId="0" borderId="24" xfId="58" applyFont="1" applyFill="1" applyBorder="1" applyAlignment="1">
      <alignment horizontal="left" vertical="center" wrapText="1"/>
    </xf>
    <xf numFmtId="0" fontId="15" fillId="0" borderId="18" xfId="58" applyFont="1" applyFill="1" applyBorder="1" applyAlignment="1">
      <alignment horizontal="left" vertical="center" wrapText="1"/>
    </xf>
    <xf numFmtId="0" fontId="36" fillId="0" borderId="6" xfId="107" applyNumberFormat="1" applyFont="1" applyFill="1" applyBorder="1" applyAlignment="1">
      <alignment horizontal="left" vertical="top" wrapText="1"/>
    </xf>
    <xf numFmtId="0" fontId="36" fillId="0" borderId="8" xfId="107" applyNumberFormat="1" applyFont="1" applyFill="1" applyBorder="1" applyAlignment="1">
      <alignment horizontal="left" vertical="top" wrapText="1"/>
    </xf>
    <xf numFmtId="0" fontId="36" fillId="0" borderId="13" xfId="107" applyNumberFormat="1" applyFont="1" applyFill="1" applyBorder="1" applyAlignment="1">
      <alignment horizontal="left" vertical="top" wrapText="1"/>
    </xf>
    <xf numFmtId="0" fontId="36" fillId="0" borderId="17" xfId="107" applyNumberFormat="1" applyFont="1" applyFill="1" applyBorder="1" applyAlignment="1">
      <alignment horizontal="left" vertical="top" wrapText="1"/>
    </xf>
    <xf numFmtId="0" fontId="36" fillId="0" borderId="0" xfId="107" applyNumberFormat="1" applyFont="1" applyFill="1" applyBorder="1" applyAlignment="1">
      <alignment horizontal="left" vertical="top" wrapText="1"/>
    </xf>
    <xf numFmtId="0" fontId="36" fillId="0" borderId="10" xfId="107" applyNumberFormat="1" applyFont="1" applyFill="1" applyBorder="1" applyAlignment="1">
      <alignment horizontal="left" vertical="top" wrapText="1"/>
    </xf>
    <xf numFmtId="0" fontId="1" fillId="0" borderId="22" xfId="3" applyFont="1" applyBorder="1" applyAlignment="1">
      <alignment horizontal="left" vertical="top" wrapText="1"/>
    </xf>
    <xf numFmtId="0" fontId="1" fillId="0" borderId="16" xfId="3" applyFont="1" applyBorder="1" applyAlignment="1">
      <alignment horizontal="left" vertical="top" wrapText="1"/>
    </xf>
    <xf numFmtId="0" fontId="1" fillId="0" borderId="20" xfId="3" applyFont="1" applyBorder="1" applyAlignment="1">
      <alignment horizontal="left" vertical="top" wrapText="1"/>
    </xf>
    <xf numFmtId="0" fontId="0" fillId="0" borderId="17" xfId="0" applyFill="1" applyBorder="1" applyAlignment="1">
      <alignment vertical="top"/>
    </xf>
    <xf numFmtId="0" fontId="0" fillId="0" borderId="11" xfId="0" applyFill="1" applyBorder="1" applyAlignment="1">
      <alignment vertical="top"/>
    </xf>
    <xf numFmtId="0" fontId="14" fillId="0" borderId="1" xfId="3" applyFont="1" applyFill="1" applyBorder="1" applyAlignment="1">
      <alignment horizontal="center" vertical="top"/>
    </xf>
    <xf numFmtId="0" fontId="14" fillId="0" borderId="3" xfId="3" applyFont="1" applyFill="1" applyBorder="1" applyAlignment="1">
      <alignment horizontal="center" vertical="top"/>
    </xf>
    <xf numFmtId="0" fontId="14" fillId="0" borderId="21" xfId="3" applyFont="1" applyFill="1" applyBorder="1" applyAlignment="1">
      <alignment horizontal="center" vertical="top"/>
    </xf>
    <xf numFmtId="0" fontId="1" fillId="0" borderId="22" xfId="3" applyFont="1" applyFill="1" applyBorder="1" applyAlignment="1">
      <alignment horizontal="left" vertical="top" wrapText="1"/>
    </xf>
    <xf numFmtId="0" fontId="1" fillId="0" borderId="16" xfId="3" applyFont="1" applyFill="1" applyBorder="1" applyAlignment="1">
      <alignment horizontal="left" vertical="top" wrapText="1"/>
    </xf>
    <xf numFmtId="0" fontId="1" fillId="0" borderId="20" xfId="3" applyFont="1" applyFill="1" applyBorder="1" applyAlignment="1">
      <alignment horizontal="left" vertical="top" wrapText="1"/>
    </xf>
    <xf numFmtId="49" fontId="2" fillId="0" borderId="6" xfId="107" applyNumberFormat="1" applyFont="1" applyFill="1" applyBorder="1" applyAlignment="1" applyProtection="1">
      <alignment vertical="top" wrapText="1"/>
      <protection locked="0"/>
    </xf>
    <xf numFmtId="0" fontId="0" fillId="0" borderId="8" xfId="0" applyFill="1" applyBorder="1"/>
    <xf numFmtId="0" fontId="0" fillId="0" borderId="13" xfId="0" applyFill="1" applyBorder="1"/>
    <xf numFmtId="0" fontId="0" fillId="0" borderId="17" xfId="0" applyFill="1" applyBorder="1"/>
    <xf numFmtId="0" fontId="0" fillId="0" borderId="0" xfId="0" applyFill="1"/>
    <xf numFmtId="0" fontId="0" fillId="0" borderId="10" xfId="0" applyFill="1" applyBorder="1"/>
    <xf numFmtId="0" fontId="0" fillId="0" borderId="27" xfId="0" applyFill="1" applyBorder="1"/>
    <xf numFmtId="0" fontId="0" fillId="0" borderId="28" xfId="0" applyFill="1" applyBorder="1"/>
    <xf numFmtId="0" fontId="0" fillId="0" borderId="29" xfId="0" applyFill="1" applyBorder="1"/>
    <xf numFmtId="2" fontId="14" fillId="0" borderId="1" xfId="3" applyNumberFormat="1" applyFont="1" applyFill="1" applyBorder="1" applyAlignment="1">
      <alignment horizontal="center" vertical="top"/>
    </xf>
    <xf numFmtId="2" fontId="14" fillId="0" borderId="3" xfId="3" applyNumberFormat="1" applyFont="1" applyFill="1" applyBorder="1" applyAlignment="1">
      <alignment horizontal="center" vertical="top"/>
    </xf>
    <xf numFmtId="2" fontId="14" fillId="0" borderId="21" xfId="3" applyNumberFormat="1" applyFont="1" applyFill="1" applyBorder="1" applyAlignment="1">
      <alignment horizontal="center" vertical="top"/>
    </xf>
    <xf numFmtId="2" fontId="14" fillId="0" borderId="4" xfId="3" applyNumberFormat="1" applyFont="1" applyFill="1" applyBorder="1" applyAlignment="1">
      <alignment horizontal="center" vertical="top"/>
    </xf>
    <xf numFmtId="0" fontId="1" fillId="5" borderId="22" xfId="3" applyFont="1" applyFill="1" applyBorder="1" applyAlignment="1">
      <alignment horizontal="left" vertical="top" wrapText="1"/>
    </xf>
    <xf numFmtId="0" fontId="1" fillId="5" borderId="16" xfId="3" applyFont="1" applyFill="1" applyBorder="1" applyAlignment="1">
      <alignment horizontal="left" vertical="top" wrapText="1"/>
    </xf>
    <xf numFmtId="0" fontId="1" fillId="5" borderId="20" xfId="3" applyFont="1" applyFill="1" applyBorder="1" applyAlignment="1">
      <alignment horizontal="left" vertical="top" wrapText="1"/>
    </xf>
    <xf numFmtId="0" fontId="15" fillId="0" borderId="2" xfId="0" applyFont="1" applyFill="1" applyBorder="1" applyAlignment="1">
      <alignment horizontal="left" vertical="top" wrapText="1"/>
    </xf>
    <xf numFmtId="0" fontId="0" fillId="0" borderId="1" xfId="0" applyFill="1" applyBorder="1" applyAlignment="1">
      <alignment horizontal="center" vertical="top"/>
    </xf>
    <xf numFmtId="0" fontId="0" fillId="0" borderId="4" xfId="0" applyFill="1" applyBorder="1" applyAlignment="1">
      <alignment horizontal="center" vertical="top"/>
    </xf>
    <xf numFmtId="2" fontId="28" fillId="0" borderId="1" xfId="0" applyNumberFormat="1" applyFont="1" applyFill="1" applyBorder="1" applyAlignment="1">
      <alignment horizontal="center" vertical="top"/>
    </xf>
    <xf numFmtId="2" fontId="28" fillId="0" borderId="4" xfId="0" applyNumberFormat="1" applyFont="1" applyFill="1" applyBorder="1" applyAlignment="1">
      <alignment horizontal="center" vertical="top"/>
    </xf>
    <xf numFmtId="2" fontId="14" fillId="0" borderId="38" xfId="3" applyNumberFormat="1" applyFont="1" applyFill="1" applyBorder="1" applyAlignment="1">
      <alignment horizontal="center" vertical="top"/>
    </xf>
    <xf numFmtId="0" fontId="15" fillId="0" borderId="2" xfId="3" applyFont="1" applyFill="1" applyBorder="1" applyAlignment="1">
      <alignment horizontal="center" vertical="top" wrapText="1"/>
    </xf>
    <xf numFmtId="0" fontId="15" fillId="0" borderId="11" xfId="58" applyFont="1" applyFill="1" applyBorder="1" applyAlignment="1">
      <alignment horizontal="left" vertical="center" wrapText="1"/>
    </xf>
    <xf numFmtId="0" fontId="15" fillId="0" borderId="12" xfId="58" applyFont="1" applyFill="1" applyBorder="1" applyAlignment="1">
      <alignment horizontal="left" vertical="center" wrapText="1"/>
    </xf>
    <xf numFmtId="0" fontId="15" fillId="0" borderId="14" xfId="58" applyFont="1" applyFill="1" applyBorder="1" applyAlignment="1">
      <alignment horizontal="left" vertical="center" wrapText="1"/>
    </xf>
    <xf numFmtId="2" fontId="15" fillId="0" borderId="34" xfId="3" applyNumberFormat="1" applyFont="1" applyFill="1" applyBorder="1" applyAlignment="1">
      <alignment horizontal="center" vertical="top" wrapText="1"/>
    </xf>
    <xf numFmtId="2" fontId="15" fillId="0" borderId="2" xfId="3" applyNumberFormat="1" applyFont="1" applyFill="1" applyBorder="1" applyAlignment="1">
      <alignment horizontal="center" vertical="top" wrapText="1"/>
    </xf>
    <xf numFmtId="0" fontId="15" fillId="0" borderId="36" xfId="3" applyFont="1" applyFill="1" applyBorder="1" applyAlignment="1">
      <alignment horizontal="center" vertical="top" wrapText="1"/>
    </xf>
    <xf numFmtId="0" fontId="15" fillId="0" borderId="37" xfId="3" applyFont="1" applyFill="1" applyBorder="1" applyAlignment="1">
      <alignment horizontal="center" vertical="top" wrapText="1"/>
    </xf>
    <xf numFmtId="0" fontId="25" fillId="0" borderId="2" xfId="58" applyFont="1" applyFill="1" applyBorder="1" applyAlignment="1">
      <alignment horizontal="left" vertical="center" wrapText="1"/>
    </xf>
    <xf numFmtId="0" fontId="25" fillId="0" borderId="1" xfId="58" applyFont="1" applyFill="1" applyBorder="1" applyAlignment="1">
      <alignment horizontal="left" vertical="center" wrapText="1"/>
    </xf>
    <xf numFmtId="2" fontId="1" fillId="0" borderId="1" xfId="3" applyNumberFormat="1" applyFont="1" applyFill="1" applyBorder="1" applyAlignment="1">
      <alignment horizontal="center" vertical="top"/>
    </xf>
    <xf numFmtId="2" fontId="1" fillId="0" borderId="3" xfId="3" applyNumberFormat="1" applyFont="1" applyFill="1" applyBorder="1" applyAlignment="1">
      <alignment horizontal="center" vertical="top"/>
    </xf>
    <xf numFmtId="2" fontId="1" fillId="0" borderId="21" xfId="3" applyNumberFormat="1" applyFont="1" applyFill="1" applyBorder="1" applyAlignment="1">
      <alignment horizontal="center" vertical="top"/>
    </xf>
    <xf numFmtId="2" fontId="1" fillId="0" borderId="1" xfId="3" applyNumberFormat="1" applyFont="1" applyFill="1" applyBorder="1" applyAlignment="1">
      <alignment horizontal="right" vertical="top"/>
    </xf>
    <xf numFmtId="2" fontId="1" fillId="0" borderId="4" xfId="3" applyNumberFormat="1" applyFont="1" applyFill="1" applyBorder="1" applyAlignment="1">
      <alignment horizontal="right" vertical="top"/>
    </xf>
    <xf numFmtId="0" fontId="1" fillId="0" borderId="35" xfId="3" applyFont="1" applyBorder="1" applyAlignment="1">
      <alignment horizontal="left" vertical="top" wrapText="1"/>
    </xf>
    <xf numFmtId="0" fontId="14" fillId="0" borderId="4" xfId="3" applyFont="1" applyFill="1" applyBorder="1" applyAlignment="1">
      <alignment horizontal="center" vertical="top"/>
    </xf>
    <xf numFmtId="0" fontId="15" fillId="0" borderId="4" xfId="3" applyFont="1" applyFill="1" applyBorder="1" applyAlignment="1">
      <alignment horizontal="center" vertical="top" wrapText="1"/>
    </xf>
    <xf numFmtId="0" fontId="18" fillId="0" borderId="0" xfId="0" applyFont="1" applyFill="1" applyAlignment="1">
      <alignment horizontal="center" vertical="top" wrapText="1"/>
    </xf>
    <xf numFmtId="0" fontId="15" fillId="0" borderId="30" xfId="3" applyFont="1" applyFill="1" applyBorder="1" applyAlignment="1">
      <alignment horizontal="center" vertical="center" wrapText="1"/>
    </xf>
    <xf numFmtId="0" fontId="15" fillId="0" borderId="9" xfId="3" applyFont="1" applyFill="1" applyBorder="1" applyAlignment="1">
      <alignment horizontal="center" vertical="center" wrapText="1"/>
    </xf>
    <xf numFmtId="0" fontId="15" fillId="0" borderId="34" xfId="3" applyFont="1" applyFill="1" applyBorder="1" applyAlignment="1">
      <alignment horizontal="center" vertical="top" wrapText="1"/>
    </xf>
    <xf numFmtId="0" fontId="3" fillId="0" borderId="31" xfId="58" applyFont="1" applyFill="1" applyBorder="1" applyAlignment="1">
      <alignment horizontal="center" vertical="center" wrapText="1"/>
    </xf>
    <xf numFmtId="0" fontId="3" fillId="0" borderId="32" xfId="58" applyFont="1" applyFill="1" applyBorder="1" applyAlignment="1">
      <alignment horizontal="center" vertical="center" wrapText="1"/>
    </xf>
    <xf numFmtId="0" fontId="3" fillId="0" borderId="33" xfId="58" applyFont="1" applyFill="1" applyBorder="1" applyAlignment="1">
      <alignment horizontal="center" vertical="center" wrapText="1"/>
    </xf>
    <xf numFmtId="0" fontId="15" fillId="0" borderId="31" xfId="3" applyFont="1" applyFill="1" applyBorder="1" applyAlignment="1">
      <alignment horizontal="center" vertical="center" wrapText="1"/>
    </xf>
    <xf numFmtId="0" fontId="15" fillId="0" borderId="32" xfId="3" applyFont="1" applyFill="1" applyBorder="1" applyAlignment="1">
      <alignment horizontal="center" vertical="center" wrapText="1"/>
    </xf>
    <xf numFmtId="0" fontId="15" fillId="0" borderId="33" xfId="3" applyFont="1" applyFill="1" applyBorder="1" applyAlignment="1">
      <alignment horizontal="center" vertical="center" wrapText="1"/>
    </xf>
    <xf numFmtId="0" fontId="3" fillId="0" borderId="34" xfId="3" applyFont="1" applyFill="1" applyBorder="1" applyAlignment="1">
      <alignment horizontal="center" vertical="center"/>
    </xf>
    <xf numFmtId="0" fontId="15" fillId="0" borderId="2" xfId="0" applyFont="1" applyFill="1" applyBorder="1" applyAlignment="1">
      <alignment horizontal="left" vertical="center" wrapText="1"/>
    </xf>
    <xf numFmtId="0" fontId="14" fillId="0" borderId="2" xfId="3" applyFont="1" applyFill="1" applyBorder="1" applyAlignment="1">
      <alignment horizontal="center" vertical="top"/>
    </xf>
    <xf numFmtId="0" fontId="1" fillId="0" borderId="2" xfId="3" applyFont="1" applyBorder="1" applyAlignment="1">
      <alignment horizontal="left" vertical="top" wrapText="1"/>
    </xf>
    <xf numFmtId="0" fontId="2" fillId="0" borderId="2" xfId="107" applyNumberFormat="1" applyFont="1" applyFill="1" applyBorder="1" applyAlignment="1">
      <alignment horizontal="left" vertical="top" wrapText="1"/>
    </xf>
    <xf numFmtId="0" fontId="18" fillId="0" borderId="3" xfId="3" applyFont="1" applyBorder="1" applyAlignment="1">
      <alignment horizontal="center" vertical="top" wrapText="1"/>
    </xf>
    <xf numFmtId="0" fontId="18" fillId="0" borderId="21" xfId="3" applyFont="1" applyBorder="1" applyAlignment="1">
      <alignment horizontal="center" vertical="top" wrapText="1"/>
    </xf>
    <xf numFmtId="2" fontId="14" fillId="0" borderId="3" xfId="3" applyNumberFormat="1" applyFont="1" applyBorder="1" applyAlignment="1">
      <alignment horizontal="center" vertical="top"/>
    </xf>
    <xf numFmtId="2" fontId="14" fillId="0" borderId="21" xfId="3" applyNumberFormat="1" applyFont="1" applyBorder="1" applyAlignment="1">
      <alignment horizontal="center" vertical="top"/>
    </xf>
    <xf numFmtId="0" fontId="18" fillId="0" borderId="1" xfId="3" applyFont="1" applyFill="1" applyBorder="1" applyAlignment="1">
      <alignment horizontal="center" vertical="top" wrapText="1"/>
    </xf>
    <xf numFmtId="0" fontId="18" fillId="0" borderId="3" xfId="3" applyFont="1" applyFill="1" applyBorder="1" applyAlignment="1">
      <alignment horizontal="center" vertical="top" wrapText="1"/>
    </xf>
    <xf numFmtId="0" fontId="18" fillId="0" borderId="21" xfId="3" applyFont="1" applyFill="1" applyBorder="1" applyAlignment="1">
      <alignment horizontal="center" vertical="top" wrapText="1"/>
    </xf>
    <xf numFmtId="2" fontId="35" fillId="0" borderId="38" xfId="3" applyNumberFormat="1" applyFont="1" applyFill="1" applyBorder="1" applyAlignment="1">
      <alignment horizontal="center" vertical="top"/>
    </xf>
    <xf numFmtId="2" fontId="35" fillId="0" borderId="3" xfId="3" applyNumberFormat="1" applyFont="1" applyFill="1" applyBorder="1" applyAlignment="1">
      <alignment horizontal="center" vertical="top"/>
    </xf>
    <xf numFmtId="0" fontId="9" fillId="0" borderId="22" xfId="3" applyFont="1" applyFill="1" applyBorder="1" applyAlignment="1">
      <alignment horizontal="left" vertical="top" wrapText="1"/>
    </xf>
    <xf numFmtId="0" fontId="9" fillId="0" borderId="16" xfId="3" applyFont="1" applyFill="1" applyBorder="1" applyAlignment="1">
      <alignment horizontal="left" vertical="top" wrapText="1"/>
    </xf>
    <xf numFmtId="0" fontId="15" fillId="0" borderId="6" xfId="58" applyFont="1" applyFill="1" applyBorder="1" applyAlignment="1">
      <alignment horizontal="left" vertical="center" wrapText="1"/>
    </xf>
    <xf numFmtId="0" fontId="15" fillId="0" borderId="8" xfId="58" applyFont="1" applyFill="1" applyBorder="1" applyAlignment="1">
      <alignment horizontal="left" vertical="center" wrapText="1"/>
    </xf>
    <xf numFmtId="0" fontId="15" fillId="0" borderId="13" xfId="58" applyFont="1" applyFill="1" applyBorder="1" applyAlignment="1">
      <alignment horizontal="left" vertical="center" wrapText="1"/>
    </xf>
    <xf numFmtId="0" fontId="15" fillId="0" borderId="2" xfId="58" applyFont="1" applyFill="1" applyBorder="1" applyAlignment="1">
      <alignment horizontal="left" vertical="center" wrapText="1"/>
    </xf>
    <xf numFmtId="0" fontId="1" fillId="0" borderId="1" xfId="3" applyFont="1" applyBorder="1" applyAlignment="1">
      <alignment horizontal="center" vertical="center" wrapText="1"/>
    </xf>
    <xf numFmtId="0" fontId="1" fillId="0" borderId="4" xfId="3" applyFont="1" applyBorder="1" applyAlignment="1">
      <alignment horizontal="center" vertical="center" wrapText="1"/>
    </xf>
    <xf numFmtId="0" fontId="1" fillId="3" borderId="1" xfId="3" applyFont="1" applyFill="1" applyBorder="1" applyAlignment="1">
      <alignment horizontal="center" vertical="center"/>
    </xf>
    <xf numFmtId="0" fontId="1" fillId="3" borderId="3" xfId="3" applyFont="1" applyFill="1" applyBorder="1" applyAlignment="1">
      <alignment horizontal="center" vertical="center"/>
    </xf>
    <xf numFmtId="0" fontId="1" fillId="3" borderId="4" xfId="3" applyFont="1" applyFill="1" applyBorder="1" applyAlignment="1">
      <alignment horizontal="center" vertical="center"/>
    </xf>
    <xf numFmtId="0" fontId="2" fillId="3" borderId="1" xfId="3" applyFont="1" applyFill="1" applyBorder="1" applyAlignment="1">
      <alignment horizontal="center" vertical="center" wrapText="1"/>
    </xf>
    <xf numFmtId="0" fontId="2" fillId="3" borderId="3" xfId="3" applyFont="1" applyFill="1" applyBorder="1" applyAlignment="1">
      <alignment horizontal="center" vertical="center" wrapText="1"/>
    </xf>
    <xf numFmtId="0" fontId="2" fillId="3" borderId="4" xfId="3" applyFont="1" applyFill="1" applyBorder="1" applyAlignment="1">
      <alignment horizontal="center" vertical="center" wrapText="1"/>
    </xf>
    <xf numFmtId="165" fontId="2" fillId="0" borderId="1" xfId="107" applyNumberFormat="1" applyFont="1" applyFill="1" applyBorder="1" applyAlignment="1">
      <alignment horizontal="center" vertical="center" wrapText="1"/>
    </xf>
    <xf numFmtId="165" fontId="2" fillId="0" borderId="3" xfId="107" applyNumberFormat="1" applyFont="1" applyFill="1" applyBorder="1" applyAlignment="1">
      <alignment horizontal="center" vertical="center" wrapText="1"/>
    </xf>
    <xf numFmtId="165" fontId="2" fillId="0" borderId="4" xfId="107" applyNumberFormat="1" applyFont="1" applyFill="1" applyBorder="1" applyAlignment="1">
      <alignment horizontal="center" vertical="center" wrapText="1"/>
    </xf>
    <xf numFmtId="0" fontId="6" fillId="0" borderId="3" xfId="3" applyFont="1" applyBorder="1" applyAlignment="1">
      <alignment horizontal="center" vertical="center" wrapText="1"/>
    </xf>
    <xf numFmtId="0" fontId="6" fillId="0" borderId="4" xfId="3" applyFont="1" applyBorder="1" applyAlignment="1">
      <alignment horizontal="center" vertical="center" wrapText="1"/>
    </xf>
    <xf numFmtId="166" fontId="5" fillId="0" borderId="1" xfId="3" applyNumberFormat="1" applyFont="1" applyFill="1" applyBorder="1" applyAlignment="1">
      <alignment horizontal="left" vertical="top" wrapText="1"/>
    </xf>
    <xf numFmtId="166" fontId="5" fillId="0" borderId="3" xfId="3" applyNumberFormat="1" applyFont="1" applyFill="1" applyBorder="1" applyAlignment="1">
      <alignment horizontal="left" vertical="top" wrapText="1"/>
    </xf>
    <xf numFmtId="166" fontId="5" fillId="0" borderId="4" xfId="3" applyNumberFormat="1" applyFont="1" applyFill="1" applyBorder="1" applyAlignment="1">
      <alignment horizontal="left" vertical="top" wrapText="1"/>
    </xf>
    <xf numFmtId="0" fontId="2" fillId="0" borderId="1" xfId="3" applyFont="1" applyFill="1" applyBorder="1" applyAlignment="1">
      <alignment horizontal="center" vertical="center" wrapText="1"/>
    </xf>
    <xf numFmtId="0" fontId="7" fillId="0" borderId="3" xfId="3" applyFont="1" applyBorder="1" applyAlignment="1">
      <alignment horizontal="center" vertical="center" wrapText="1"/>
    </xf>
    <xf numFmtId="0" fontId="7" fillId="0" borderId="4" xfId="3" applyFont="1" applyBorder="1" applyAlignment="1">
      <alignment horizontal="center" vertical="center" wrapText="1"/>
    </xf>
    <xf numFmtId="0" fontId="9" fillId="0" borderId="0" xfId="0" applyFont="1" applyAlignment="1">
      <alignment horizontal="center"/>
    </xf>
    <xf numFmtId="0" fontId="1" fillId="0" borderId="2" xfId="3" applyFont="1" applyBorder="1" applyAlignment="1">
      <alignment horizontal="center" vertical="center" wrapText="1"/>
    </xf>
    <xf numFmtId="0" fontId="2" fillId="2" borderId="7" xfId="3" applyFont="1" applyFill="1" applyBorder="1" applyAlignment="1">
      <alignment horizontal="center" vertical="center"/>
    </xf>
    <xf numFmtId="0" fontId="2" fillId="2" borderId="19" xfId="3" applyFont="1" applyFill="1" applyBorder="1" applyAlignment="1">
      <alignment horizontal="center" vertical="center"/>
    </xf>
    <xf numFmtId="0" fontId="2" fillId="2" borderId="5" xfId="3" applyFont="1" applyFill="1" applyBorder="1" applyAlignment="1">
      <alignment horizontal="center" vertical="center"/>
    </xf>
    <xf numFmtId="0" fontId="2" fillId="3" borderId="1" xfId="3" applyFont="1" applyFill="1" applyBorder="1" applyAlignment="1">
      <alignment horizontal="center" vertical="center"/>
    </xf>
    <xf numFmtId="0" fontId="2" fillId="3" borderId="4" xfId="3" applyFont="1" applyFill="1" applyBorder="1" applyAlignment="1">
      <alignment horizontal="center" vertical="center"/>
    </xf>
    <xf numFmtId="0" fontId="1" fillId="0" borderId="7" xfId="3" applyFont="1" applyBorder="1" applyAlignment="1">
      <alignment horizontal="center" vertical="center"/>
    </xf>
    <xf numFmtId="0" fontId="1" fillId="0" borderId="5" xfId="3" applyFont="1" applyBorder="1" applyAlignment="1">
      <alignment horizontal="center" vertical="center"/>
    </xf>
    <xf numFmtId="0" fontId="37" fillId="0" borderId="1" xfId="0" applyFont="1" applyFill="1" applyBorder="1"/>
    <xf numFmtId="0" fontId="18" fillId="0" borderId="6" xfId="58" applyFont="1" applyFill="1" applyBorder="1" applyAlignment="1">
      <alignment horizontal="left" vertical="center" wrapText="1"/>
    </xf>
    <xf numFmtId="0" fontId="18" fillId="0" borderId="8" xfId="58" applyFont="1" applyFill="1" applyBorder="1" applyAlignment="1">
      <alignment horizontal="left" vertical="center" wrapText="1"/>
    </xf>
    <xf numFmtId="0" fontId="18" fillId="0" borderId="13" xfId="58" applyFont="1" applyFill="1" applyBorder="1" applyAlignment="1">
      <alignment horizontal="left" vertical="center" wrapText="1"/>
    </xf>
    <xf numFmtId="2" fontId="36" fillId="0" borderId="1" xfId="3" applyNumberFormat="1" applyFont="1" applyFill="1" applyBorder="1" applyAlignment="1">
      <alignment horizontal="center" vertical="top" wrapText="1"/>
    </xf>
    <xf numFmtId="0" fontId="15" fillId="0" borderId="39" xfId="3" applyFont="1" applyFill="1" applyBorder="1" applyAlignment="1">
      <alignment horizontal="center" vertical="top" wrapText="1"/>
    </xf>
    <xf numFmtId="0" fontId="18" fillId="0" borderId="38" xfId="3" applyFont="1" applyBorder="1" applyAlignment="1">
      <alignment horizontal="center" vertical="top" wrapText="1"/>
    </xf>
    <xf numFmtId="0" fontId="3" fillId="0" borderId="34" xfId="107" applyNumberFormat="1" applyFont="1" applyFill="1" applyBorder="1" applyAlignment="1">
      <alignment vertical="top" wrapText="1"/>
    </xf>
    <xf numFmtId="166" fontId="19" fillId="0" borderId="34" xfId="107" applyNumberFormat="1" applyFont="1" applyFill="1" applyBorder="1" applyAlignment="1">
      <alignment vertical="top" wrapText="1"/>
    </xf>
    <xf numFmtId="0" fontId="3" fillId="0" borderId="33" xfId="3" applyFont="1" applyBorder="1" applyAlignment="1">
      <alignment horizontal="center" vertical="center" textRotation="90" wrapText="1"/>
    </xf>
    <xf numFmtId="168" fontId="3" fillId="0" borderId="34" xfId="107" applyNumberFormat="1" applyFont="1" applyFill="1" applyBorder="1" applyAlignment="1">
      <alignment horizontal="center" vertical="center" wrapText="1"/>
    </xf>
    <xf numFmtId="0" fontId="30" fillId="0" borderId="34" xfId="107" applyNumberFormat="1" applyFont="1" applyFill="1" applyBorder="1" applyAlignment="1">
      <alignment horizontal="left" vertical="top" wrapText="1"/>
    </xf>
    <xf numFmtId="0" fontId="30" fillId="0" borderId="34" xfId="3" applyFont="1" applyBorder="1" applyAlignment="1">
      <alignment horizontal="center" vertical="top" wrapText="1"/>
    </xf>
    <xf numFmtId="0" fontId="29" fillId="0" borderId="34" xfId="3" applyFont="1" applyBorder="1" applyAlignment="1">
      <alignment horizontal="center" vertical="top" wrapText="1"/>
    </xf>
    <xf numFmtId="2" fontId="29" fillId="0" borderId="34" xfId="3" applyNumberFormat="1" applyFont="1" applyBorder="1" applyAlignment="1">
      <alignment horizontal="center" vertical="top"/>
    </xf>
    <xf numFmtId="2" fontId="14" fillId="0" borderId="38" xfId="3" applyNumberFormat="1" applyFont="1" applyBorder="1" applyAlignment="1">
      <alignment horizontal="center" vertical="top"/>
    </xf>
    <xf numFmtId="0" fontId="1" fillId="0" borderId="40" xfId="3" applyFont="1" applyBorder="1" applyAlignment="1">
      <alignment horizontal="left" vertical="top" wrapText="1"/>
    </xf>
    <xf numFmtId="0" fontId="31" fillId="0" borderId="0" xfId="0" applyFont="1" applyBorder="1" applyAlignment="1">
      <alignment vertical="top" wrapText="1"/>
    </xf>
    <xf numFmtId="0" fontId="0" fillId="0" borderId="0" xfId="0" applyBorder="1"/>
    <xf numFmtId="0" fontId="0" fillId="0" borderId="0" xfId="0" applyBorder="1" applyAlignment="1">
      <alignment horizontal="left"/>
    </xf>
    <xf numFmtId="0" fontId="25" fillId="0" borderId="41" xfId="58" applyFont="1" applyBorder="1" applyAlignment="1">
      <alignment horizontal="left" vertical="center" wrapText="1"/>
    </xf>
    <xf numFmtId="2" fontId="30" fillId="0" borderId="41" xfId="3" applyNumberFormat="1" applyFont="1" applyBorder="1" applyAlignment="1">
      <alignment horizontal="center" vertical="top" wrapText="1"/>
    </xf>
    <xf numFmtId="0" fontId="1" fillId="0" borderId="25" xfId="3" applyFont="1" applyBorder="1" applyAlignment="1">
      <alignment horizontal="center" vertical="top" wrapText="1"/>
    </xf>
    <xf numFmtId="0" fontId="15" fillId="0" borderId="1" xfId="3" applyFont="1" applyBorder="1" applyAlignment="1">
      <alignment horizontal="center" vertical="top" wrapText="1"/>
    </xf>
    <xf numFmtId="0" fontId="2" fillId="0" borderId="2" xfId="3" applyFont="1" applyBorder="1" applyAlignment="1">
      <alignment vertical="center" wrapText="1"/>
    </xf>
    <xf numFmtId="0" fontId="1" fillId="0" borderId="2" xfId="3" applyFont="1" applyBorder="1" applyAlignment="1">
      <alignment vertical="center" wrapText="1"/>
    </xf>
    <xf numFmtId="0" fontId="14" fillId="0" borderId="2" xfId="3" applyFont="1" applyBorder="1"/>
    <xf numFmtId="166" fontId="14" fillId="0" borderId="1" xfId="3" applyNumberFormat="1" applyFont="1" applyBorder="1" applyAlignment="1">
      <alignment horizontal="center" vertical="top"/>
    </xf>
    <xf numFmtId="0" fontId="1" fillId="0" borderId="15" xfId="3" applyFont="1" applyBorder="1" applyAlignment="1">
      <alignment horizontal="center" vertical="top" wrapText="1"/>
    </xf>
    <xf numFmtId="0" fontId="15" fillId="0" borderId="3" xfId="3" applyFont="1" applyBorder="1" applyAlignment="1">
      <alignment horizontal="center" vertical="top" wrapText="1"/>
    </xf>
    <xf numFmtId="0" fontId="2" fillId="0" borderId="2" xfId="3" applyFont="1" applyBorder="1" applyAlignment="1">
      <alignment horizontal="center" vertical="center" wrapText="1"/>
    </xf>
    <xf numFmtId="166" fontId="14" fillId="0" borderId="3" xfId="3" applyNumberFormat="1" applyFont="1" applyBorder="1" applyAlignment="1">
      <alignment horizontal="center" vertical="top"/>
    </xf>
    <xf numFmtId="0" fontId="0" fillId="0" borderId="13" xfId="0" applyBorder="1"/>
    <xf numFmtId="0" fontId="1" fillId="0" borderId="5" xfId="3" applyFont="1" applyBorder="1" applyAlignment="1">
      <alignment horizontal="left" vertical="top" wrapText="1"/>
    </xf>
    <xf numFmtId="0" fontId="0" fillId="0" borderId="2" xfId="0" applyBorder="1"/>
    <xf numFmtId="0" fontId="0" fillId="0" borderId="10" xfId="0" applyBorder="1"/>
    <xf numFmtId="0" fontId="40" fillId="0" borderId="5" xfId="0" applyFont="1" applyBorder="1" applyAlignment="1">
      <alignment horizontal="left" vertical="top" wrapText="1"/>
    </xf>
    <xf numFmtId="0" fontId="1" fillId="0" borderId="10" xfId="3" applyFont="1" applyBorder="1" applyAlignment="1">
      <alignment horizontal="left" vertical="top" wrapText="1"/>
    </xf>
    <xf numFmtId="0" fontId="1" fillId="0" borderId="26" xfId="3" applyFont="1" applyBorder="1" applyAlignment="1">
      <alignment horizontal="center" vertical="top" wrapText="1"/>
    </xf>
    <xf numFmtId="0" fontId="15" fillId="0" borderId="21" xfId="3" applyFont="1" applyBorder="1" applyAlignment="1">
      <alignment horizontal="center" vertical="top" wrapText="1"/>
    </xf>
    <xf numFmtId="0" fontId="0" fillId="0" borderId="14" xfId="0" applyBorder="1"/>
    <xf numFmtId="0" fontId="15" fillId="0" borderId="23" xfId="58" applyFont="1" applyBorder="1" applyAlignment="1">
      <alignment horizontal="left" vertical="center" wrapText="1"/>
    </xf>
    <xf numFmtId="0" fontId="15" fillId="0" borderId="24" xfId="58" applyFont="1" applyBorder="1" applyAlignment="1">
      <alignment horizontal="left" vertical="center" wrapText="1"/>
    </xf>
    <xf numFmtId="0" fontId="15" fillId="0" borderId="18" xfId="58" applyFont="1" applyBorder="1" applyAlignment="1">
      <alignment horizontal="left" vertical="center" wrapText="1"/>
    </xf>
    <xf numFmtId="166" fontId="2" fillId="0" borderId="18" xfId="3" applyNumberFormat="1" applyFont="1" applyBorder="1" applyAlignment="1">
      <alignment horizontal="center" vertical="top" wrapText="1"/>
    </xf>
    <xf numFmtId="166" fontId="14" fillId="0" borderId="21" xfId="3" applyNumberFormat="1" applyFont="1" applyBorder="1" applyAlignment="1">
      <alignment horizontal="center" vertical="top"/>
    </xf>
    <xf numFmtId="0" fontId="2" fillId="0" borderId="2" xfId="3" applyFont="1" applyBorder="1" applyAlignment="1">
      <alignment horizontal="left" vertical="center" wrapText="1"/>
    </xf>
    <xf numFmtId="0" fontId="1" fillId="0" borderId="2" xfId="3" applyFont="1" applyBorder="1" applyAlignment="1">
      <alignment horizontal="left" vertical="center" wrapText="1"/>
    </xf>
    <xf numFmtId="0" fontId="14" fillId="0" borderId="1" xfId="3" applyFont="1" applyBorder="1" applyAlignment="1">
      <alignment horizontal="center" vertical="top"/>
    </xf>
    <xf numFmtId="0" fontId="14" fillId="0" borderId="3" xfId="3" applyFont="1" applyBorder="1" applyAlignment="1">
      <alignment horizontal="center" vertical="top"/>
    </xf>
    <xf numFmtId="0" fontId="2" fillId="0" borderId="18" xfId="3" applyFont="1" applyBorder="1" applyAlignment="1">
      <alignment horizontal="center" vertical="top" wrapText="1"/>
    </xf>
    <xf numFmtId="0" fontId="14" fillId="0" borderId="21" xfId="3" applyFont="1" applyBorder="1" applyAlignment="1">
      <alignment horizontal="center" vertical="top"/>
    </xf>
    <xf numFmtId="0" fontId="1" fillId="0" borderId="1" xfId="3" applyFont="1" applyBorder="1" applyAlignment="1">
      <alignment horizontal="center" vertical="top" wrapText="1"/>
    </xf>
    <xf numFmtId="168" fontId="2" fillId="0" borderId="2" xfId="107" applyNumberFormat="1" applyFont="1" applyFill="1" applyBorder="1" applyAlignment="1">
      <alignment horizontal="center" vertical="center" wrapText="1"/>
    </xf>
    <xf numFmtId="0" fontId="2" fillId="0" borderId="7" xfId="107" applyNumberFormat="1" applyFont="1" applyFill="1" applyBorder="1" applyAlignment="1">
      <alignment horizontal="center" vertical="center" wrapText="1"/>
    </xf>
    <xf numFmtId="0" fontId="1" fillId="0" borderId="2" xfId="3" applyFont="1" applyBorder="1" applyAlignment="1">
      <alignment horizontal="center" vertical="center"/>
    </xf>
    <xf numFmtId="0" fontId="1" fillId="0" borderId="1" xfId="3" applyFont="1" applyBorder="1" applyAlignment="1">
      <alignment horizontal="center" vertical="top"/>
    </xf>
    <xf numFmtId="0" fontId="1" fillId="0" borderId="3" xfId="3" applyFont="1" applyBorder="1" applyAlignment="1">
      <alignment horizontal="center" vertical="top" wrapText="1"/>
    </xf>
    <xf numFmtId="0" fontId="1" fillId="0" borderId="8" xfId="0" applyFont="1" applyBorder="1" applyAlignment="1">
      <alignment horizontal="left"/>
    </xf>
    <xf numFmtId="0" fontId="1" fillId="0" borderId="13" xfId="0" applyFont="1" applyBorder="1" applyAlignment="1">
      <alignment horizontal="left"/>
    </xf>
    <xf numFmtId="0" fontId="1" fillId="0" borderId="3" xfId="3" applyFont="1" applyBorder="1" applyAlignment="1">
      <alignment horizontal="center" vertical="top"/>
    </xf>
    <xf numFmtId="0" fontId="1" fillId="0" borderId="17" xfId="0" applyFont="1" applyBorder="1" applyAlignment="1">
      <alignment horizontal="left"/>
    </xf>
    <xf numFmtId="0" fontId="1" fillId="0" borderId="0" xfId="0" applyFont="1" applyAlignment="1">
      <alignment horizontal="left"/>
    </xf>
    <xf numFmtId="0" fontId="1" fillId="0" borderId="10" xfId="0" applyFont="1" applyBorder="1" applyAlignment="1">
      <alignment horizontal="left"/>
    </xf>
    <xf numFmtId="166" fontId="1" fillId="0" borderId="2" xfId="3" applyNumberFormat="1" applyFont="1" applyBorder="1" applyAlignment="1">
      <alignment horizontal="center" vertical="center"/>
    </xf>
    <xf numFmtId="0" fontId="2" fillId="0" borderId="2" xfId="3" applyFont="1" applyBorder="1" applyAlignment="1">
      <alignment horizontal="left" vertical="top" wrapText="1"/>
    </xf>
    <xf numFmtId="0" fontId="1" fillId="0" borderId="6" xfId="0" applyFont="1" applyBorder="1"/>
    <xf numFmtId="0" fontId="1" fillId="0" borderId="8" xfId="0" applyFont="1" applyBorder="1"/>
    <xf numFmtId="0" fontId="1" fillId="0" borderId="13" xfId="0" applyFont="1" applyBorder="1"/>
    <xf numFmtId="0" fontId="1" fillId="0" borderId="2" xfId="0" applyFont="1" applyBorder="1" applyAlignment="1">
      <alignment horizontal="center" vertical="center"/>
    </xf>
    <xf numFmtId="0" fontId="1" fillId="0" borderId="21" xfId="3" applyFont="1" applyBorder="1" applyAlignment="1">
      <alignment horizontal="center" vertical="top" wrapText="1"/>
    </xf>
    <xf numFmtId="0" fontId="1" fillId="0" borderId="11" xfId="0" applyFont="1" applyBorder="1" applyAlignment="1">
      <alignment horizontal="left"/>
    </xf>
    <xf numFmtId="0" fontId="1" fillId="0" borderId="12" xfId="0" applyFont="1" applyBorder="1" applyAlignment="1">
      <alignment horizontal="left"/>
    </xf>
    <xf numFmtId="0" fontId="1" fillId="0" borderId="14" xfId="0" applyFont="1" applyBorder="1" applyAlignment="1">
      <alignment horizontal="left"/>
    </xf>
    <xf numFmtId="0" fontId="1" fillId="0" borderId="11" xfId="0" applyFont="1" applyBorder="1"/>
    <xf numFmtId="0" fontId="1" fillId="0" borderId="12" xfId="0" applyFont="1" applyBorder="1"/>
    <xf numFmtId="0" fontId="1" fillId="0" borderId="14" xfId="0" applyFont="1" applyBorder="1"/>
    <xf numFmtId="0" fontId="1" fillId="0" borderId="23" xfId="58" applyFont="1" applyBorder="1" applyAlignment="1">
      <alignment horizontal="left" vertical="center" wrapText="1"/>
    </xf>
    <xf numFmtId="0" fontId="1" fillId="0" borderId="24" xfId="58" applyFont="1" applyBorder="1" applyAlignment="1">
      <alignment horizontal="left" vertical="center" wrapText="1"/>
    </xf>
    <xf numFmtId="0" fontId="1" fillId="0" borderId="18" xfId="58" applyFont="1" applyBorder="1" applyAlignment="1">
      <alignment horizontal="left" vertical="center" wrapText="1"/>
    </xf>
    <xf numFmtId="0" fontId="1" fillId="0" borderId="21" xfId="3" applyFont="1" applyBorder="1" applyAlignment="1">
      <alignment horizontal="center" vertical="top"/>
    </xf>
    <xf numFmtId="0" fontId="2" fillId="0" borderId="5" xfId="3" applyFont="1" applyBorder="1" applyAlignment="1">
      <alignment horizontal="left" vertical="top" wrapText="1"/>
    </xf>
    <xf numFmtId="0" fontId="2" fillId="0" borderId="2" xfId="3" applyFont="1" applyBorder="1" applyAlignment="1">
      <alignment horizontal="right" vertical="center" wrapText="1"/>
    </xf>
    <xf numFmtId="2" fontId="1" fillId="0" borderId="2" xfId="3" applyNumberFormat="1" applyFont="1" applyBorder="1"/>
    <xf numFmtId="0" fontId="1" fillId="0" borderId="2" xfId="0" applyFont="1" applyBorder="1" applyAlignment="1">
      <alignment horizontal="right"/>
    </xf>
    <xf numFmtId="0" fontId="1" fillId="0" borderId="2" xfId="0" applyFont="1" applyBorder="1"/>
    <xf numFmtId="0" fontId="1" fillId="0" borderId="17" xfId="0" applyFont="1" applyBorder="1"/>
    <xf numFmtId="0" fontId="1" fillId="0" borderId="0" xfId="0" applyFont="1"/>
    <xf numFmtId="0" fontId="1" fillId="0" borderId="10" xfId="0" applyFont="1" applyBorder="1"/>
    <xf numFmtId="0" fontId="1" fillId="0" borderId="2" xfId="3" applyFont="1" applyBorder="1"/>
    <xf numFmtId="2" fontId="2" fillId="0" borderId="18" xfId="3" applyNumberFormat="1" applyFont="1" applyBorder="1" applyAlignment="1">
      <alignment horizontal="center" vertical="top" wrapText="1"/>
    </xf>
    <xf numFmtId="2" fontId="1" fillId="0" borderId="3" xfId="3" applyNumberFormat="1" applyFont="1" applyBorder="1" applyAlignment="1">
      <alignment horizontal="center" vertical="top"/>
    </xf>
    <xf numFmtId="2" fontId="1" fillId="0" borderId="21" xfId="3" applyNumberFormat="1" applyFont="1" applyBorder="1" applyAlignment="1">
      <alignment horizontal="center" vertical="top"/>
    </xf>
    <xf numFmtId="0" fontId="1" fillId="0" borderId="39" xfId="3" applyFont="1" applyBorder="1" applyAlignment="1">
      <alignment horizontal="center" vertical="top" wrapText="1"/>
    </xf>
    <xf numFmtId="0" fontId="1" fillId="0" borderId="38" xfId="3" applyFont="1" applyBorder="1" applyAlignment="1">
      <alignment horizontal="center" vertical="top" wrapText="1"/>
    </xf>
    <xf numFmtId="0" fontId="2" fillId="0" borderId="34" xfId="107" applyNumberFormat="1" applyFont="1" applyFill="1" applyBorder="1" applyAlignment="1">
      <alignment vertical="top" wrapText="1"/>
    </xf>
    <xf numFmtId="0" fontId="2" fillId="0" borderId="33" xfId="3" applyFont="1" applyBorder="1" applyAlignment="1">
      <alignment horizontal="center" vertical="center" textRotation="90" wrapText="1"/>
    </xf>
    <xf numFmtId="168" fontId="2" fillId="0" borderId="34" xfId="107" applyNumberFormat="1" applyFont="1" applyFill="1" applyBorder="1" applyAlignment="1">
      <alignment horizontal="center" vertical="center" wrapText="1"/>
    </xf>
    <xf numFmtId="169" fontId="2" fillId="0" borderId="31" xfId="107" applyNumberFormat="1" applyFont="1" applyFill="1" applyBorder="1" applyAlignment="1">
      <alignment horizontal="center" vertical="center" wrapText="1"/>
    </xf>
    <xf numFmtId="0" fontId="2" fillId="0" borderId="34" xfId="107" applyNumberFormat="1" applyFont="1" applyFill="1" applyBorder="1" applyAlignment="1">
      <alignment horizontal="left" vertical="top" wrapText="1"/>
    </xf>
    <xf numFmtId="0" fontId="2" fillId="0" borderId="34" xfId="3" applyFont="1" applyBorder="1" applyAlignment="1">
      <alignment vertical="center" wrapText="1"/>
    </xf>
    <xf numFmtId="0" fontId="1" fillId="0" borderId="34" xfId="3" applyFont="1" applyBorder="1" applyAlignment="1">
      <alignment vertical="center" wrapText="1"/>
    </xf>
    <xf numFmtId="2" fontId="1" fillId="0" borderId="34" xfId="3" applyNumberFormat="1" applyFont="1" applyBorder="1"/>
    <xf numFmtId="2" fontId="1" fillId="0" borderId="38" xfId="3" applyNumberFormat="1" applyFont="1" applyBorder="1" applyAlignment="1">
      <alignment horizontal="center" vertical="top"/>
    </xf>
    <xf numFmtId="0" fontId="1" fillId="0" borderId="0" xfId="0" applyFont="1" applyBorder="1" applyAlignment="1">
      <alignment horizontal="left"/>
    </xf>
  </cellXfs>
  <cellStyles count="113">
    <cellStyle name="Гиперссылка" xfId="1" builtinId="8"/>
    <cellStyle name="Обычный" xfId="0" builtinId="0"/>
    <cellStyle name="Обычный 2" xfId="2" xr:uid="{00000000-0005-0000-0000-000002000000}"/>
    <cellStyle name="Обычный 2 2" xfId="3" xr:uid="{00000000-0005-0000-0000-000003000000}"/>
    <cellStyle name="Обычный 2 2 10" xfId="4" xr:uid="{00000000-0005-0000-0000-000004000000}"/>
    <cellStyle name="Обычный 2 2 11" xfId="5" xr:uid="{00000000-0005-0000-0000-000005000000}"/>
    <cellStyle name="Обычный 2 2 2" xfId="6" xr:uid="{00000000-0005-0000-0000-000006000000}"/>
    <cellStyle name="Обычный 2 2 2 2" xfId="7" xr:uid="{00000000-0005-0000-0000-000007000000}"/>
    <cellStyle name="Обычный 2 2 2 2 2" xfId="8" xr:uid="{00000000-0005-0000-0000-000008000000}"/>
    <cellStyle name="Обычный 2 2 2 2 3" xfId="9" xr:uid="{00000000-0005-0000-0000-000009000000}"/>
    <cellStyle name="Обычный 2 2 2 2 4" xfId="10" xr:uid="{00000000-0005-0000-0000-00000A000000}"/>
    <cellStyle name="Обычный 2 2 2 2 5" xfId="11" xr:uid="{00000000-0005-0000-0000-00000B000000}"/>
    <cellStyle name="Обычный 2 2 2 2 6" xfId="12" xr:uid="{00000000-0005-0000-0000-00000C000000}"/>
    <cellStyle name="Обычный 2 2 2 3" xfId="13" xr:uid="{00000000-0005-0000-0000-00000D000000}"/>
    <cellStyle name="Обычный 2 2 2 4" xfId="14" xr:uid="{00000000-0005-0000-0000-00000E000000}"/>
    <cellStyle name="Обычный 2 2 2 5" xfId="15" xr:uid="{00000000-0005-0000-0000-00000F000000}"/>
    <cellStyle name="Обычный 2 2 2 6" xfId="16" xr:uid="{00000000-0005-0000-0000-000010000000}"/>
    <cellStyle name="Обычный 2 2 2 7" xfId="17" xr:uid="{00000000-0005-0000-0000-000011000000}"/>
    <cellStyle name="Обычный 2 2 3" xfId="18" xr:uid="{00000000-0005-0000-0000-000012000000}"/>
    <cellStyle name="Обычный 2 2 3 2" xfId="19" xr:uid="{00000000-0005-0000-0000-000013000000}"/>
    <cellStyle name="Обычный 2 2 3 2 2" xfId="20" xr:uid="{00000000-0005-0000-0000-000014000000}"/>
    <cellStyle name="Обычный 2 2 3 2 3" xfId="21" xr:uid="{00000000-0005-0000-0000-000015000000}"/>
    <cellStyle name="Обычный 2 2 3 2 4" xfId="22" xr:uid="{00000000-0005-0000-0000-000016000000}"/>
    <cellStyle name="Обычный 2 2 3 2 5" xfId="23" xr:uid="{00000000-0005-0000-0000-000017000000}"/>
    <cellStyle name="Обычный 2 2 3 2 6" xfId="24" xr:uid="{00000000-0005-0000-0000-000018000000}"/>
    <cellStyle name="Обычный 2 2 3 3" xfId="25" xr:uid="{00000000-0005-0000-0000-000019000000}"/>
    <cellStyle name="Обычный 2 2 3 4" xfId="26" xr:uid="{00000000-0005-0000-0000-00001A000000}"/>
    <cellStyle name="Обычный 2 2 3 5" xfId="27" xr:uid="{00000000-0005-0000-0000-00001B000000}"/>
    <cellStyle name="Обычный 2 2 3 6" xfId="28" xr:uid="{00000000-0005-0000-0000-00001C000000}"/>
    <cellStyle name="Обычный 2 2 3 7" xfId="29" xr:uid="{00000000-0005-0000-0000-00001D000000}"/>
    <cellStyle name="Обычный 2 2 4" xfId="30" xr:uid="{00000000-0005-0000-0000-00001E000000}"/>
    <cellStyle name="Обычный 2 2 4 2" xfId="31" xr:uid="{00000000-0005-0000-0000-00001F000000}"/>
    <cellStyle name="Обычный 2 2 4 2 2" xfId="32" xr:uid="{00000000-0005-0000-0000-000020000000}"/>
    <cellStyle name="Обычный 2 2 4 2 3" xfId="33" xr:uid="{00000000-0005-0000-0000-000021000000}"/>
    <cellStyle name="Обычный 2 2 4 2 4" xfId="34" xr:uid="{00000000-0005-0000-0000-000022000000}"/>
    <cellStyle name="Обычный 2 2 4 2 5" xfId="35" xr:uid="{00000000-0005-0000-0000-000023000000}"/>
    <cellStyle name="Обычный 2 2 4 2 6" xfId="36" xr:uid="{00000000-0005-0000-0000-000024000000}"/>
    <cellStyle name="Обычный 2 2 4 3" xfId="37" xr:uid="{00000000-0005-0000-0000-000025000000}"/>
    <cellStyle name="Обычный 2 2 4 4" xfId="38" xr:uid="{00000000-0005-0000-0000-000026000000}"/>
    <cellStyle name="Обычный 2 2 4 5" xfId="39" xr:uid="{00000000-0005-0000-0000-000027000000}"/>
    <cellStyle name="Обычный 2 2 4 6" xfId="40" xr:uid="{00000000-0005-0000-0000-000028000000}"/>
    <cellStyle name="Обычный 2 2 4 7" xfId="41" xr:uid="{00000000-0005-0000-0000-000029000000}"/>
    <cellStyle name="Обычный 2 2 5" xfId="42" xr:uid="{00000000-0005-0000-0000-00002A000000}"/>
    <cellStyle name="Обычный 2 2 5 2" xfId="43" xr:uid="{00000000-0005-0000-0000-00002B000000}"/>
    <cellStyle name="Обычный 2 2 5 3" xfId="44" xr:uid="{00000000-0005-0000-0000-00002C000000}"/>
    <cellStyle name="Обычный 2 2 5 4" xfId="45" xr:uid="{00000000-0005-0000-0000-00002D000000}"/>
    <cellStyle name="Обычный 2 2 5 5" xfId="46" xr:uid="{00000000-0005-0000-0000-00002E000000}"/>
    <cellStyle name="Обычный 2 2 5 6" xfId="47" xr:uid="{00000000-0005-0000-0000-00002F000000}"/>
    <cellStyle name="Обычный 2 2 6" xfId="48" xr:uid="{00000000-0005-0000-0000-000030000000}"/>
    <cellStyle name="Обычный 2 2 6 2" xfId="49" xr:uid="{00000000-0005-0000-0000-000031000000}"/>
    <cellStyle name="Обычный 2 2 6 3" xfId="50" xr:uid="{00000000-0005-0000-0000-000032000000}"/>
    <cellStyle name="Обычный 2 2 6 4" xfId="51" xr:uid="{00000000-0005-0000-0000-000033000000}"/>
    <cellStyle name="Обычный 2 2 6 5" xfId="52" xr:uid="{00000000-0005-0000-0000-000034000000}"/>
    <cellStyle name="Обычный 2 2 6 6" xfId="53" xr:uid="{00000000-0005-0000-0000-000035000000}"/>
    <cellStyle name="Обычный 2 2 7" xfId="54" xr:uid="{00000000-0005-0000-0000-000036000000}"/>
    <cellStyle name="Обычный 2 2 7 2" xfId="55" xr:uid="{00000000-0005-0000-0000-000037000000}"/>
    <cellStyle name="Обычный 2 2 8" xfId="56" xr:uid="{00000000-0005-0000-0000-000038000000}"/>
    <cellStyle name="Обычный 2 2 9" xfId="57" xr:uid="{00000000-0005-0000-0000-000039000000}"/>
    <cellStyle name="Обычный 2 2_30-ра" xfId="58" xr:uid="{00000000-0005-0000-0000-00003A000000}"/>
    <cellStyle name="Обычный 3" xfId="59" xr:uid="{00000000-0005-0000-0000-00003B000000}"/>
    <cellStyle name="Обычный 4" xfId="60" xr:uid="{00000000-0005-0000-0000-00003C000000}"/>
    <cellStyle name="Обычный 4 10" xfId="61" xr:uid="{00000000-0005-0000-0000-00003D000000}"/>
    <cellStyle name="Обычный 4 2" xfId="62" xr:uid="{00000000-0005-0000-0000-00003E000000}"/>
    <cellStyle name="Обычный 4 2 2" xfId="63" xr:uid="{00000000-0005-0000-0000-00003F000000}"/>
    <cellStyle name="Обычный 4 2 2 2" xfId="64" xr:uid="{00000000-0005-0000-0000-000040000000}"/>
    <cellStyle name="Обычный 4 2 2 3" xfId="65" xr:uid="{00000000-0005-0000-0000-000041000000}"/>
    <cellStyle name="Обычный 4 2 2 4" xfId="66" xr:uid="{00000000-0005-0000-0000-000042000000}"/>
    <cellStyle name="Обычный 4 2 2 5" xfId="67" xr:uid="{00000000-0005-0000-0000-000043000000}"/>
    <cellStyle name="Обычный 4 2 2 6" xfId="68" xr:uid="{00000000-0005-0000-0000-000044000000}"/>
    <cellStyle name="Обычный 4 2 3" xfId="69" xr:uid="{00000000-0005-0000-0000-000045000000}"/>
    <cellStyle name="Обычный 4 2 4" xfId="70" xr:uid="{00000000-0005-0000-0000-000046000000}"/>
    <cellStyle name="Обычный 4 2 5" xfId="71" xr:uid="{00000000-0005-0000-0000-000047000000}"/>
    <cellStyle name="Обычный 4 2 6" xfId="72" xr:uid="{00000000-0005-0000-0000-000048000000}"/>
    <cellStyle name="Обычный 4 2 7" xfId="73" xr:uid="{00000000-0005-0000-0000-000049000000}"/>
    <cellStyle name="Обычный 4 3" xfId="74" xr:uid="{00000000-0005-0000-0000-00004A000000}"/>
    <cellStyle name="Обычный 4 3 2" xfId="75" xr:uid="{00000000-0005-0000-0000-00004B000000}"/>
    <cellStyle name="Обычный 4 3 2 2" xfId="76" xr:uid="{00000000-0005-0000-0000-00004C000000}"/>
    <cellStyle name="Обычный 4 3 2 3" xfId="77" xr:uid="{00000000-0005-0000-0000-00004D000000}"/>
    <cellStyle name="Обычный 4 3 2 4" xfId="78" xr:uid="{00000000-0005-0000-0000-00004E000000}"/>
    <cellStyle name="Обычный 4 3 2 5" xfId="79" xr:uid="{00000000-0005-0000-0000-00004F000000}"/>
    <cellStyle name="Обычный 4 3 2 6" xfId="80" xr:uid="{00000000-0005-0000-0000-000050000000}"/>
    <cellStyle name="Обычный 4 3 3" xfId="81" xr:uid="{00000000-0005-0000-0000-000051000000}"/>
    <cellStyle name="Обычный 4 3 4" xfId="82" xr:uid="{00000000-0005-0000-0000-000052000000}"/>
    <cellStyle name="Обычный 4 3 5" xfId="83" xr:uid="{00000000-0005-0000-0000-000053000000}"/>
    <cellStyle name="Обычный 4 3 6" xfId="84" xr:uid="{00000000-0005-0000-0000-000054000000}"/>
    <cellStyle name="Обычный 4 3 7" xfId="85" xr:uid="{00000000-0005-0000-0000-000055000000}"/>
    <cellStyle name="Обычный 4 4" xfId="86" xr:uid="{00000000-0005-0000-0000-000056000000}"/>
    <cellStyle name="Обычный 4 4 2" xfId="87" xr:uid="{00000000-0005-0000-0000-000057000000}"/>
    <cellStyle name="Обычный 4 4 3" xfId="88" xr:uid="{00000000-0005-0000-0000-000058000000}"/>
    <cellStyle name="Обычный 4 4 4" xfId="89" xr:uid="{00000000-0005-0000-0000-000059000000}"/>
    <cellStyle name="Обычный 4 4 5" xfId="90" xr:uid="{00000000-0005-0000-0000-00005A000000}"/>
    <cellStyle name="Обычный 4 4 6" xfId="91" xr:uid="{00000000-0005-0000-0000-00005B000000}"/>
    <cellStyle name="Обычный 4 5" xfId="92" xr:uid="{00000000-0005-0000-0000-00005C000000}"/>
    <cellStyle name="Обычный 4 5 2" xfId="93" xr:uid="{00000000-0005-0000-0000-00005D000000}"/>
    <cellStyle name="Обычный 4 5 3" xfId="94" xr:uid="{00000000-0005-0000-0000-00005E000000}"/>
    <cellStyle name="Обычный 4 5 4" xfId="95" xr:uid="{00000000-0005-0000-0000-00005F000000}"/>
    <cellStyle name="Обычный 4 5 5" xfId="96" xr:uid="{00000000-0005-0000-0000-000060000000}"/>
    <cellStyle name="Обычный 4 5 6" xfId="97" xr:uid="{00000000-0005-0000-0000-000061000000}"/>
    <cellStyle name="Обычный 4 6" xfId="98" xr:uid="{00000000-0005-0000-0000-000062000000}"/>
    <cellStyle name="Обычный 4 7" xfId="99" xr:uid="{00000000-0005-0000-0000-000063000000}"/>
    <cellStyle name="Обычный 4 8" xfId="100" xr:uid="{00000000-0005-0000-0000-000064000000}"/>
    <cellStyle name="Обычный 4 9" xfId="101" xr:uid="{00000000-0005-0000-0000-000065000000}"/>
    <cellStyle name="Процентный 2" xfId="102" xr:uid="{00000000-0005-0000-0000-000066000000}"/>
    <cellStyle name="Процентный 2 2" xfId="103" xr:uid="{00000000-0005-0000-0000-000067000000}"/>
    <cellStyle name="Процентный 3" xfId="104" xr:uid="{00000000-0005-0000-0000-000068000000}"/>
    <cellStyle name="Процентный 4" xfId="105" xr:uid="{00000000-0005-0000-0000-000069000000}"/>
    <cellStyle name="Финансовый 2" xfId="106" xr:uid="{00000000-0005-0000-0000-00006A000000}"/>
    <cellStyle name="Финансовый 2 2" xfId="107" xr:uid="{00000000-0005-0000-0000-00006B000000}"/>
    <cellStyle name="Финансовый 3" xfId="108" xr:uid="{00000000-0005-0000-0000-00006C000000}"/>
    <cellStyle name="Финансовый 3 2" xfId="109" xr:uid="{00000000-0005-0000-0000-00006D000000}"/>
    <cellStyle name="Финансовый 4" xfId="110" xr:uid="{00000000-0005-0000-0000-00006E000000}"/>
    <cellStyle name="Финансовый 5" xfId="111" xr:uid="{00000000-0005-0000-0000-00006F000000}"/>
    <cellStyle name="Финансовый 6" xfId="112" xr:uid="{00000000-0005-0000-0000-000070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DX330"/>
  <sheetViews>
    <sheetView tabSelected="1" view="pageBreakPreview" zoomScale="50" zoomScaleNormal="43" zoomScaleSheetLayoutView="50" workbookViewId="0">
      <pane xSplit="3" ySplit="6" topLeftCell="D304" activePane="bottomRight" state="frozen"/>
      <selection pane="topRight" activeCell="D1" sqref="D1"/>
      <selection pane="bottomLeft" activeCell="A7" sqref="A7"/>
      <selection pane="bottomRight" activeCell="A305" sqref="A305:A310"/>
    </sheetView>
  </sheetViews>
  <sheetFormatPr defaultRowHeight="18.75" outlineLevelCol="1" x14ac:dyDescent="0.3"/>
  <cols>
    <col min="1" max="1" width="7.28515625" style="51" customWidth="1"/>
    <col min="2" max="2" width="28.7109375" style="193" customWidth="1"/>
    <col min="3" max="3" width="51.85546875" style="52" customWidth="1"/>
    <col min="4" max="4" width="18.7109375" style="52" customWidth="1"/>
    <col min="5" max="5" width="13.85546875" style="52" customWidth="1"/>
    <col min="6" max="6" width="15.5703125" style="74" customWidth="1"/>
    <col min="7" max="7" width="18.28515625" style="52" customWidth="1"/>
    <col min="8" max="8" width="17.42578125" style="52" customWidth="1"/>
    <col min="9" max="9" width="11.5703125" style="52" customWidth="1"/>
    <col min="10" max="10" width="12.28515625" style="52" customWidth="1"/>
    <col min="11" max="11" width="31.7109375" style="52" customWidth="1"/>
    <col min="12" max="12" width="11.42578125" style="193" customWidth="1"/>
    <col min="13" max="13" width="11.85546875" style="193" customWidth="1"/>
    <col min="14" max="14" width="11.5703125" style="252" customWidth="1"/>
    <col min="15" max="15" width="14.5703125" style="252" customWidth="1"/>
    <col min="16" max="16" width="30" style="193" customWidth="1"/>
    <col min="17" max="17" width="9.5703125" hidden="1" customWidth="1" outlineLevel="1"/>
    <col min="18" max="18" width="9.140625" collapsed="1"/>
  </cols>
  <sheetData>
    <row r="1" spans="1:128" ht="23.45" customHeight="1" x14ac:dyDescent="0.3">
      <c r="C1" s="53"/>
      <c r="D1" s="53"/>
      <c r="F1" s="54"/>
      <c r="M1" s="194"/>
      <c r="P1" s="196" t="s">
        <v>115</v>
      </c>
    </row>
    <row r="2" spans="1:128" s="27" customFormat="1" ht="40.5" customHeight="1" x14ac:dyDescent="0.25">
      <c r="A2" s="380" t="s">
        <v>6</v>
      </c>
      <c r="B2" s="380"/>
      <c r="C2" s="380"/>
      <c r="D2" s="380"/>
      <c r="E2" s="380"/>
      <c r="F2" s="380"/>
      <c r="G2" s="380"/>
      <c r="H2" s="380"/>
      <c r="I2" s="380"/>
      <c r="J2" s="380"/>
      <c r="K2" s="380"/>
      <c r="L2" s="380"/>
      <c r="M2" s="380"/>
      <c r="N2" s="380"/>
      <c r="O2" s="380"/>
      <c r="P2" s="380"/>
    </row>
    <row r="3" spans="1:128" s="27" customFormat="1" ht="23.45" customHeight="1" thickBot="1" x14ac:dyDescent="0.3">
      <c r="A3" s="55"/>
      <c r="B3" s="194"/>
      <c r="C3" s="55"/>
      <c r="D3" s="55"/>
      <c r="E3" s="55"/>
      <c r="F3" s="56"/>
      <c r="G3" s="55"/>
      <c r="H3" s="55"/>
      <c r="I3" s="55"/>
      <c r="J3" s="55"/>
      <c r="K3" s="55"/>
      <c r="L3" s="194"/>
      <c r="M3" s="194"/>
      <c r="N3" s="253"/>
      <c r="O3" s="253"/>
      <c r="P3" s="194"/>
    </row>
    <row r="4" spans="1:128" s="28" customFormat="1" ht="57" customHeight="1" x14ac:dyDescent="0.25">
      <c r="A4" s="381" t="s">
        <v>58</v>
      </c>
      <c r="B4" s="383" t="s">
        <v>94</v>
      </c>
      <c r="C4" s="384" t="s">
        <v>7</v>
      </c>
      <c r="D4" s="385"/>
      <c r="E4" s="386"/>
      <c r="F4" s="387" t="s">
        <v>98</v>
      </c>
      <c r="G4" s="388"/>
      <c r="H4" s="388"/>
      <c r="I4" s="388"/>
      <c r="J4" s="389"/>
      <c r="K4" s="390" t="s">
        <v>103</v>
      </c>
      <c r="L4" s="390"/>
      <c r="M4" s="390"/>
      <c r="N4" s="390"/>
      <c r="O4" s="366" t="s">
        <v>106</v>
      </c>
      <c r="P4" s="368" t="s">
        <v>109</v>
      </c>
    </row>
    <row r="5" spans="1:128" s="28" customFormat="1" ht="153.75" customHeight="1" x14ac:dyDescent="0.25">
      <c r="A5" s="382"/>
      <c r="B5" s="362"/>
      <c r="C5" s="57" t="s">
        <v>122</v>
      </c>
      <c r="D5" s="57" t="s">
        <v>95</v>
      </c>
      <c r="E5" s="58" t="s">
        <v>96</v>
      </c>
      <c r="F5" s="59" t="s">
        <v>61</v>
      </c>
      <c r="G5" s="57" t="s">
        <v>8</v>
      </c>
      <c r="H5" s="57" t="s">
        <v>9</v>
      </c>
      <c r="I5" s="57" t="s">
        <v>100</v>
      </c>
      <c r="J5" s="57" t="s">
        <v>101</v>
      </c>
      <c r="K5" s="57" t="s">
        <v>107</v>
      </c>
      <c r="L5" s="197" t="s">
        <v>10</v>
      </c>
      <c r="M5" s="197" t="s">
        <v>11</v>
      </c>
      <c r="N5" s="254" t="s">
        <v>104</v>
      </c>
      <c r="O5" s="367"/>
      <c r="P5" s="369"/>
    </row>
    <row r="6" spans="1:128" s="26" customFormat="1" ht="28.5" customHeight="1" x14ac:dyDescent="0.25">
      <c r="A6" s="60"/>
      <c r="B6" s="195">
        <v>1</v>
      </c>
      <c r="C6" s="57">
        <v>2</v>
      </c>
      <c r="D6" s="57">
        <v>3</v>
      </c>
      <c r="E6" s="57" t="s">
        <v>97</v>
      </c>
      <c r="F6" s="61">
        <v>5</v>
      </c>
      <c r="G6" s="57">
        <v>6</v>
      </c>
      <c r="H6" s="57">
        <v>7</v>
      </c>
      <c r="I6" s="57" t="s">
        <v>99</v>
      </c>
      <c r="J6" s="57" t="s">
        <v>102</v>
      </c>
      <c r="K6" s="57">
        <v>10</v>
      </c>
      <c r="L6" s="195">
        <v>11</v>
      </c>
      <c r="M6" s="195">
        <v>12</v>
      </c>
      <c r="N6" s="255" t="s">
        <v>105</v>
      </c>
      <c r="O6" s="256" t="s">
        <v>114</v>
      </c>
      <c r="P6" s="198">
        <v>15</v>
      </c>
      <c r="Q6" s="32"/>
      <c r="R6" s="32"/>
      <c r="S6" s="32"/>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c r="CC6" s="30"/>
      <c r="CD6" s="30"/>
      <c r="CE6" s="30"/>
      <c r="CF6" s="30"/>
      <c r="CG6" s="30"/>
      <c r="CH6" s="30"/>
      <c r="CI6" s="30"/>
      <c r="CJ6" s="30"/>
      <c r="CK6" s="30"/>
      <c r="CL6" s="30"/>
      <c r="CM6" s="30"/>
      <c r="CN6" s="30"/>
      <c r="CO6" s="30"/>
      <c r="CP6" s="30"/>
      <c r="CQ6" s="30"/>
      <c r="CR6" s="30"/>
      <c r="CS6" s="30"/>
      <c r="CT6" s="30"/>
      <c r="CU6" s="30"/>
      <c r="CV6" s="30"/>
      <c r="CW6" s="30"/>
      <c r="CX6" s="30"/>
      <c r="CY6" s="30"/>
      <c r="CZ6" s="30"/>
      <c r="DA6" s="30"/>
      <c r="DB6" s="30"/>
      <c r="DC6" s="30"/>
      <c r="DD6" s="30"/>
      <c r="DE6" s="30"/>
      <c r="DF6" s="30"/>
      <c r="DG6" s="30"/>
      <c r="DH6" s="30"/>
      <c r="DI6" s="30"/>
      <c r="DJ6" s="30"/>
      <c r="DK6" s="30"/>
      <c r="DL6" s="30"/>
      <c r="DM6" s="30"/>
      <c r="DN6" s="30"/>
      <c r="DO6" s="30"/>
      <c r="DP6" s="30"/>
      <c r="DQ6" s="30"/>
      <c r="DR6" s="30"/>
      <c r="DS6" s="30"/>
      <c r="DT6" s="30"/>
      <c r="DU6" s="30"/>
      <c r="DV6" s="30"/>
      <c r="DW6" s="30"/>
      <c r="DX6" s="29"/>
    </row>
    <row r="7" spans="1:128" s="30" customFormat="1" ht="47.25" customHeight="1" x14ac:dyDescent="0.25">
      <c r="A7" s="282">
        <v>1</v>
      </c>
      <c r="B7" s="283" t="s">
        <v>237</v>
      </c>
      <c r="C7" s="91">
        <v>5</v>
      </c>
      <c r="D7" s="91">
        <v>5</v>
      </c>
      <c r="E7" s="91">
        <v>100</v>
      </c>
      <c r="F7" s="111" t="s">
        <v>64</v>
      </c>
      <c r="G7" s="33"/>
      <c r="H7" s="33"/>
      <c r="I7" s="33" t="e">
        <f>H7/G7*100</f>
        <v>#DIV/0!</v>
      </c>
      <c r="J7" s="36" t="e">
        <f>E7/I7*100</f>
        <v>#DIV/0!</v>
      </c>
      <c r="K7" s="112" t="s">
        <v>116</v>
      </c>
      <c r="L7" s="199">
        <v>1</v>
      </c>
      <c r="M7" s="199">
        <v>0</v>
      </c>
      <c r="N7" s="257">
        <v>0</v>
      </c>
      <c r="O7" s="222">
        <v>0</v>
      </c>
      <c r="P7" s="334" t="s">
        <v>204</v>
      </c>
      <c r="Q7" s="329" t="s">
        <v>238</v>
      </c>
      <c r="R7" s="32"/>
      <c r="S7" s="32"/>
    </row>
    <row r="8" spans="1:128" s="30" customFormat="1" ht="31.5" customHeight="1" x14ac:dyDescent="0.25">
      <c r="A8" s="282"/>
      <c r="B8" s="284"/>
      <c r="C8" s="291" t="s">
        <v>117</v>
      </c>
      <c r="D8" s="292"/>
      <c r="E8" s="293"/>
      <c r="F8" s="113" t="s">
        <v>111</v>
      </c>
      <c r="G8" s="114">
        <v>0</v>
      </c>
      <c r="H8" s="114">
        <v>0</v>
      </c>
      <c r="I8" s="33" t="e">
        <f>H8/G8*100</f>
        <v>#DIV/0!</v>
      </c>
      <c r="J8" s="36" t="e">
        <f>E8/I8*100</f>
        <v>#DIV/0!</v>
      </c>
      <c r="K8" s="115" t="s">
        <v>118</v>
      </c>
      <c r="L8" s="199">
        <v>1</v>
      </c>
      <c r="M8" s="199">
        <v>0</v>
      </c>
      <c r="N8" s="257">
        <v>0</v>
      </c>
      <c r="O8" s="222"/>
      <c r="P8" s="335"/>
      <c r="Q8" s="330"/>
      <c r="R8" s="32"/>
      <c r="S8" s="32"/>
    </row>
    <row r="9" spans="1:128" s="30" customFormat="1" ht="45" x14ac:dyDescent="0.25">
      <c r="A9" s="282"/>
      <c r="B9" s="284"/>
      <c r="C9" s="294"/>
      <c r="D9" s="295"/>
      <c r="E9" s="296"/>
      <c r="F9" s="113" t="s">
        <v>110</v>
      </c>
      <c r="G9" s="114">
        <v>0</v>
      </c>
      <c r="H9" s="114">
        <v>0</v>
      </c>
      <c r="I9" s="33" t="e">
        <f>H9/G9*100</f>
        <v>#DIV/0!</v>
      </c>
      <c r="J9" s="36" t="e">
        <f>E9/I9*100</f>
        <v>#DIV/0!</v>
      </c>
      <c r="K9" s="115" t="s">
        <v>236</v>
      </c>
      <c r="L9" s="199">
        <v>90</v>
      </c>
      <c r="M9" s="199">
        <v>0</v>
      </c>
      <c r="N9" s="257">
        <v>0</v>
      </c>
      <c r="O9" s="222"/>
      <c r="P9" s="335"/>
      <c r="Q9" s="330"/>
      <c r="R9" s="32"/>
      <c r="S9" s="32"/>
    </row>
    <row r="10" spans="1:128" s="30" customFormat="1" ht="60" customHeight="1" x14ac:dyDescent="0.25">
      <c r="A10" s="282"/>
      <c r="B10" s="284"/>
      <c r="C10" s="294"/>
      <c r="D10" s="295"/>
      <c r="E10" s="296"/>
      <c r="F10" s="113" t="s">
        <v>112</v>
      </c>
      <c r="G10" s="114" t="s">
        <v>119</v>
      </c>
      <c r="H10" s="114"/>
      <c r="I10" s="33" t="e">
        <f>H10/G10*100</f>
        <v>#VALUE!</v>
      </c>
      <c r="J10" s="36" t="e">
        <f>E10/I10*100</f>
        <v>#VALUE!</v>
      </c>
      <c r="K10" s="406" t="s">
        <v>108</v>
      </c>
      <c r="L10" s="407"/>
      <c r="M10" s="408"/>
      <c r="N10" s="257">
        <v>0</v>
      </c>
      <c r="O10" s="222"/>
      <c r="P10" s="335"/>
      <c r="Q10" s="330"/>
      <c r="R10" s="32"/>
      <c r="S10" s="32"/>
    </row>
    <row r="11" spans="1:128" s="30" customFormat="1" ht="60" customHeight="1" x14ac:dyDescent="0.25">
      <c r="A11" s="282"/>
      <c r="B11" s="284"/>
      <c r="C11" s="294"/>
      <c r="D11" s="295"/>
      <c r="E11" s="296"/>
      <c r="F11" s="116" t="s">
        <v>113</v>
      </c>
      <c r="G11" s="114"/>
      <c r="H11" s="114"/>
      <c r="I11" s="33" t="e">
        <f>H11/G11*100</f>
        <v>#DIV/0!</v>
      </c>
      <c r="J11" s="36" t="e">
        <f>E11/I11*100</f>
        <v>#DIV/0!</v>
      </c>
      <c r="K11" s="36"/>
      <c r="L11" s="200"/>
      <c r="M11" s="199"/>
      <c r="N11" s="257"/>
      <c r="O11" s="222"/>
      <c r="P11" s="335"/>
      <c r="Q11" s="330"/>
      <c r="R11" s="32"/>
      <c r="S11" s="32"/>
    </row>
    <row r="12" spans="1:128" s="30" customFormat="1" ht="60" customHeight="1" x14ac:dyDescent="0.25">
      <c r="A12" s="282"/>
      <c r="B12" s="284"/>
      <c r="C12" s="294"/>
      <c r="D12" s="295"/>
      <c r="E12" s="296"/>
      <c r="F12" s="117"/>
      <c r="G12" s="118"/>
      <c r="H12" s="118"/>
      <c r="I12" s="118"/>
      <c r="J12" s="119"/>
      <c r="K12" s="119"/>
      <c r="L12" s="200"/>
      <c r="M12" s="201"/>
      <c r="N12" s="258"/>
      <c r="O12" s="222"/>
      <c r="P12" s="335"/>
      <c r="Q12" s="330"/>
      <c r="R12" s="32"/>
      <c r="S12" s="32"/>
    </row>
    <row r="13" spans="1:128" s="30" customFormat="1" ht="65.25" customHeight="1" x14ac:dyDescent="0.25">
      <c r="A13" s="83"/>
      <c r="B13" s="379"/>
      <c r="C13" s="294"/>
      <c r="D13" s="295"/>
      <c r="E13" s="296"/>
      <c r="F13" s="120"/>
      <c r="G13" s="121"/>
      <c r="H13" s="121"/>
      <c r="I13" s="121"/>
      <c r="J13" s="122"/>
      <c r="K13" s="121"/>
      <c r="L13" s="203"/>
      <c r="M13" s="203"/>
      <c r="N13" s="259"/>
      <c r="O13" s="260">
        <v>0</v>
      </c>
      <c r="P13" s="378"/>
      <c r="Q13" s="377"/>
      <c r="R13" s="32"/>
      <c r="S13" s="32"/>
    </row>
    <row r="14" spans="1:128" s="30" customFormat="1" ht="46.5" customHeight="1" x14ac:dyDescent="0.25">
      <c r="A14" s="282">
        <v>2</v>
      </c>
      <c r="B14" s="362" t="s">
        <v>123</v>
      </c>
      <c r="C14" s="91">
        <v>11</v>
      </c>
      <c r="D14" s="91">
        <v>11</v>
      </c>
      <c r="E14" s="91">
        <v>100</v>
      </c>
      <c r="F14" s="123" t="s">
        <v>64</v>
      </c>
      <c r="G14" s="33"/>
      <c r="H14" s="33"/>
      <c r="I14" s="33" t="e">
        <f>H14/G14*100</f>
        <v>#DIV/0!</v>
      </c>
      <c r="J14" s="82" t="e">
        <f>E14/I14*100</f>
        <v>#DIV/0!</v>
      </c>
      <c r="K14" s="115" t="s">
        <v>120</v>
      </c>
      <c r="L14" s="199">
        <v>43</v>
      </c>
      <c r="M14" s="199">
        <v>43</v>
      </c>
      <c r="N14" s="222">
        <f>M14/L14*100</f>
        <v>100</v>
      </c>
      <c r="O14" s="349">
        <v>100</v>
      </c>
      <c r="P14" s="392" t="s">
        <v>318</v>
      </c>
      <c r="Q14" s="393" t="s">
        <v>238</v>
      </c>
      <c r="R14" s="32"/>
      <c r="S14" s="32"/>
    </row>
    <row r="15" spans="1:128" s="30" customFormat="1" ht="111" customHeight="1" x14ac:dyDescent="0.25">
      <c r="A15" s="282"/>
      <c r="B15" s="362"/>
      <c r="C15" s="394" t="s">
        <v>207</v>
      </c>
      <c r="D15" s="394"/>
      <c r="E15" s="394"/>
      <c r="F15" s="124" t="s">
        <v>111</v>
      </c>
      <c r="G15" s="114">
        <v>0</v>
      </c>
      <c r="H15" s="114">
        <v>0</v>
      </c>
      <c r="I15" s="33" t="e">
        <f>H15/G15*100</f>
        <v>#DIV/0!</v>
      </c>
      <c r="J15" s="82" t="e">
        <f>E15/I15*100</f>
        <v>#DIV/0!</v>
      </c>
      <c r="K15" s="115" t="s">
        <v>208</v>
      </c>
      <c r="L15" s="199">
        <v>6.8</v>
      </c>
      <c r="M15" s="199">
        <v>6.8</v>
      </c>
      <c r="N15" s="222">
        <f t="shared" ref="N15:N22" si="0">M15/L15*100</f>
        <v>100</v>
      </c>
      <c r="O15" s="350"/>
      <c r="P15" s="392"/>
      <c r="Q15" s="393"/>
      <c r="R15" s="32"/>
      <c r="S15" s="32"/>
    </row>
    <row r="16" spans="1:128" s="30" customFormat="1" ht="111" customHeight="1" x14ac:dyDescent="0.25">
      <c r="A16" s="282"/>
      <c r="B16" s="362"/>
      <c r="C16" s="394"/>
      <c r="D16" s="394"/>
      <c r="E16" s="394"/>
      <c r="F16" s="124" t="s">
        <v>110</v>
      </c>
      <c r="G16" s="114">
        <v>0</v>
      </c>
      <c r="H16" s="114">
        <v>0</v>
      </c>
      <c r="I16" s="33" t="e">
        <f>H16/G16*100</f>
        <v>#DIV/0!</v>
      </c>
      <c r="J16" s="82" t="e">
        <f>E16/I16*100</f>
        <v>#DIV/0!</v>
      </c>
      <c r="K16" s="115" t="s">
        <v>209</v>
      </c>
      <c r="L16" s="199">
        <v>6.8</v>
      </c>
      <c r="M16" s="199">
        <v>6.8</v>
      </c>
      <c r="N16" s="222">
        <f t="shared" si="0"/>
        <v>100</v>
      </c>
      <c r="O16" s="350"/>
      <c r="P16" s="392"/>
      <c r="Q16" s="393"/>
      <c r="R16" s="32"/>
      <c r="S16" s="32"/>
    </row>
    <row r="17" spans="1:19" s="30" customFormat="1" ht="94.5" x14ac:dyDescent="0.25">
      <c r="A17" s="282"/>
      <c r="B17" s="362"/>
      <c r="C17" s="394"/>
      <c r="D17" s="394"/>
      <c r="E17" s="394"/>
      <c r="F17" s="124" t="s">
        <v>112</v>
      </c>
      <c r="G17" s="114" t="s">
        <v>119</v>
      </c>
      <c r="H17" s="114"/>
      <c r="I17" s="33" t="e">
        <f>H17/G17*100</f>
        <v>#VALUE!</v>
      </c>
      <c r="J17" s="82" t="e">
        <f>E17/I17*100</f>
        <v>#VALUE!</v>
      </c>
      <c r="K17" s="115" t="s">
        <v>210</v>
      </c>
      <c r="L17" s="199">
        <v>6.8</v>
      </c>
      <c r="M17" s="199">
        <v>6.8</v>
      </c>
      <c r="N17" s="222">
        <f t="shared" si="0"/>
        <v>100</v>
      </c>
      <c r="O17" s="350"/>
      <c r="P17" s="392"/>
      <c r="Q17" s="393"/>
      <c r="R17" s="32"/>
      <c r="S17" s="32"/>
    </row>
    <row r="18" spans="1:19" s="30" customFormat="1" ht="95.25" customHeight="1" x14ac:dyDescent="0.25">
      <c r="A18" s="282"/>
      <c r="B18" s="362"/>
      <c r="C18" s="394"/>
      <c r="D18" s="394"/>
      <c r="E18" s="394"/>
      <c r="F18" s="125" t="s">
        <v>113</v>
      </c>
      <c r="G18" s="114"/>
      <c r="H18" s="114"/>
      <c r="I18" s="33" t="e">
        <f>H18/G18*100</f>
        <v>#DIV/0!</v>
      </c>
      <c r="J18" s="82" t="e">
        <f>E18/I18*100</f>
        <v>#DIV/0!</v>
      </c>
      <c r="K18" s="115" t="s">
        <v>211</v>
      </c>
      <c r="L18" s="199">
        <v>6</v>
      </c>
      <c r="M18" s="199">
        <v>6</v>
      </c>
      <c r="N18" s="222">
        <f t="shared" si="0"/>
        <v>100</v>
      </c>
      <c r="O18" s="350"/>
      <c r="P18" s="392"/>
      <c r="Q18" s="393"/>
      <c r="R18" s="32"/>
      <c r="S18" s="32"/>
    </row>
    <row r="19" spans="1:19" s="30" customFormat="1" ht="158.25" customHeight="1" x14ac:dyDescent="0.25">
      <c r="A19" s="282"/>
      <c r="B19" s="362"/>
      <c r="C19" s="394"/>
      <c r="D19" s="394"/>
      <c r="E19" s="394"/>
      <c r="F19" s="126"/>
      <c r="G19" s="126"/>
      <c r="H19" s="126"/>
      <c r="I19" s="126"/>
      <c r="J19" s="126"/>
      <c r="K19" s="115" t="s">
        <v>212</v>
      </c>
      <c r="L19" s="204">
        <v>5</v>
      </c>
      <c r="M19" s="205">
        <v>5</v>
      </c>
      <c r="N19" s="222">
        <f t="shared" si="0"/>
        <v>100</v>
      </c>
      <c r="O19" s="350"/>
      <c r="P19" s="392"/>
      <c r="Q19" s="393"/>
      <c r="R19" s="32"/>
      <c r="S19" s="32"/>
    </row>
    <row r="20" spans="1:19" s="30" customFormat="1" ht="79.5" customHeight="1" x14ac:dyDescent="0.25">
      <c r="A20" s="282"/>
      <c r="B20" s="362"/>
      <c r="C20" s="394"/>
      <c r="D20" s="394"/>
      <c r="E20" s="394"/>
      <c r="F20" s="126"/>
      <c r="G20" s="126"/>
      <c r="H20" s="126"/>
      <c r="I20" s="126"/>
      <c r="J20" s="126"/>
      <c r="K20" s="115" t="s">
        <v>213</v>
      </c>
      <c r="L20" s="204">
        <v>3</v>
      </c>
      <c r="M20" s="205">
        <v>3</v>
      </c>
      <c r="N20" s="222">
        <f t="shared" si="0"/>
        <v>100</v>
      </c>
      <c r="O20" s="350"/>
      <c r="P20" s="392"/>
      <c r="Q20" s="393"/>
      <c r="R20" s="32"/>
      <c r="S20" s="32"/>
    </row>
    <row r="21" spans="1:19" s="30" customFormat="1" ht="79.5" customHeight="1" x14ac:dyDescent="0.25">
      <c r="A21" s="282"/>
      <c r="B21" s="362"/>
      <c r="C21" s="394"/>
      <c r="D21" s="394"/>
      <c r="E21" s="394"/>
      <c r="F21" s="126"/>
      <c r="G21" s="126"/>
      <c r="H21" s="126"/>
      <c r="I21" s="126"/>
      <c r="J21" s="126"/>
      <c r="K21" s="115" t="s">
        <v>214</v>
      </c>
      <c r="L21" s="204">
        <v>7</v>
      </c>
      <c r="M21" s="205">
        <v>7</v>
      </c>
      <c r="N21" s="222">
        <f t="shared" si="0"/>
        <v>100</v>
      </c>
      <c r="O21" s="350"/>
      <c r="P21" s="392"/>
      <c r="Q21" s="393"/>
      <c r="R21" s="32"/>
      <c r="S21" s="32"/>
    </row>
    <row r="22" spans="1:19" s="30" customFormat="1" ht="79.5" customHeight="1" x14ac:dyDescent="0.25">
      <c r="A22" s="282"/>
      <c r="B22" s="362"/>
      <c r="C22" s="394"/>
      <c r="D22" s="394"/>
      <c r="E22" s="394"/>
      <c r="F22" s="126"/>
      <c r="G22" s="126"/>
      <c r="H22" s="126"/>
      <c r="I22" s="126"/>
      <c r="J22" s="126"/>
      <c r="K22" s="115" t="s">
        <v>215</v>
      </c>
      <c r="L22" s="204">
        <v>100</v>
      </c>
      <c r="M22" s="205">
        <v>100</v>
      </c>
      <c r="N22" s="222">
        <f t="shared" si="0"/>
        <v>100</v>
      </c>
      <c r="O22" s="350"/>
      <c r="P22" s="392"/>
      <c r="Q22" s="393"/>
      <c r="R22" s="32"/>
      <c r="S22" s="32"/>
    </row>
    <row r="23" spans="1:19" s="30" customFormat="1" ht="46.5" customHeight="1" x14ac:dyDescent="0.25">
      <c r="A23" s="282"/>
      <c r="B23" s="362"/>
      <c r="C23" s="394"/>
      <c r="D23" s="394"/>
      <c r="E23" s="394"/>
      <c r="F23" s="126"/>
      <c r="G23" s="126"/>
      <c r="H23" s="126"/>
      <c r="I23" s="126"/>
      <c r="J23" s="126"/>
      <c r="K23" s="409" t="s">
        <v>108</v>
      </c>
      <c r="L23" s="409"/>
      <c r="M23" s="409"/>
      <c r="N23" s="222">
        <v>100</v>
      </c>
      <c r="O23" s="352"/>
      <c r="P23" s="392"/>
      <c r="Q23" s="393"/>
      <c r="R23" s="32"/>
      <c r="S23" s="32"/>
    </row>
    <row r="24" spans="1:19" s="30" customFormat="1" ht="46.5" customHeight="1" x14ac:dyDescent="0.25">
      <c r="A24" s="83"/>
      <c r="B24" s="362"/>
      <c r="C24" s="394"/>
      <c r="D24" s="394"/>
      <c r="E24" s="394"/>
      <c r="F24" s="126"/>
      <c r="G24" s="126"/>
      <c r="H24" s="126"/>
      <c r="I24" s="126"/>
      <c r="J24" s="126"/>
      <c r="K24" s="126"/>
      <c r="L24" s="203"/>
      <c r="M24" s="203"/>
      <c r="N24" s="259"/>
      <c r="O24" s="261"/>
      <c r="P24" s="392"/>
      <c r="Q24" s="393"/>
      <c r="R24" s="32"/>
      <c r="S24" s="32"/>
    </row>
    <row r="25" spans="1:19" s="30" customFormat="1" ht="107.25" customHeight="1" x14ac:dyDescent="0.25">
      <c r="A25" s="282">
        <v>3</v>
      </c>
      <c r="B25" s="283" t="s">
        <v>124</v>
      </c>
      <c r="C25" s="34">
        <v>19</v>
      </c>
      <c r="D25" s="34">
        <v>4</v>
      </c>
      <c r="E25" s="37">
        <f>D25/C25*100</f>
        <v>21.052631578947366</v>
      </c>
      <c r="F25" s="111" t="s">
        <v>64</v>
      </c>
      <c r="G25" s="33">
        <f>SUM(G26:G29)</f>
        <v>23870.1</v>
      </c>
      <c r="H25" s="33">
        <f>SUM(H26:H29)</f>
        <v>4494.3810000000003</v>
      </c>
      <c r="I25" s="33">
        <f>H25/G25*100</f>
        <v>18.828496738597661</v>
      </c>
      <c r="J25" s="49">
        <f>E25/I25*100</f>
        <v>111.81259912157682</v>
      </c>
      <c r="K25" s="38" t="s">
        <v>216</v>
      </c>
      <c r="L25" s="199">
        <v>107.5</v>
      </c>
      <c r="M25" s="199">
        <v>110.4</v>
      </c>
      <c r="N25" s="206">
        <f t="shared" ref="N25:N30" si="1">M25/L25*100</f>
        <v>102.69767441860466</v>
      </c>
      <c r="O25" s="372">
        <v>112.9</v>
      </c>
      <c r="P25" s="372" t="s">
        <v>121</v>
      </c>
      <c r="Q25" s="329" t="s">
        <v>121</v>
      </c>
      <c r="R25" s="32"/>
      <c r="S25" s="32"/>
    </row>
    <row r="26" spans="1:19" s="30" customFormat="1" ht="75.75" customHeight="1" x14ac:dyDescent="0.25">
      <c r="A26" s="282"/>
      <c r="B26" s="284"/>
      <c r="C26" s="291" t="s">
        <v>13</v>
      </c>
      <c r="D26" s="292"/>
      <c r="E26" s="293"/>
      <c r="F26" s="113" t="s">
        <v>111</v>
      </c>
      <c r="G26" s="114">
        <v>17800</v>
      </c>
      <c r="H26" s="114">
        <v>4000</v>
      </c>
      <c r="I26" s="33">
        <f>H26/G26*100</f>
        <v>22.471910112359549</v>
      </c>
      <c r="J26" s="48">
        <f>E26/I26*100</f>
        <v>0</v>
      </c>
      <c r="K26" s="78" t="s">
        <v>218</v>
      </c>
      <c r="L26" s="199">
        <v>108.9</v>
      </c>
      <c r="M26" s="199">
        <v>112</v>
      </c>
      <c r="N26" s="206">
        <f t="shared" si="1"/>
        <v>102.84664830119374</v>
      </c>
      <c r="O26" s="373"/>
      <c r="P26" s="373"/>
      <c r="Q26" s="330"/>
      <c r="R26" s="32"/>
      <c r="S26" s="32"/>
    </row>
    <row r="27" spans="1:19" s="30" customFormat="1" ht="93" customHeight="1" x14ac:dyDescent="0.25">
      <c r="A27" s="282"/>
      <c r="B27" s="284"/>
      <c r="C27" s="294"/>
      <c r="D27" s="295"/>
      <c r="E27" s="296"/>
      <c r="F27" s="113" t="s">
        <v>110</v>
      </c>
      <c r="G27" s="114">
        <v>170.1</v>
      </c>
      <c r="H27" s="114">
        <v>0</v>
      </c>
      <c r="I27" s="33">
        <f>H27/G27*100</f>
        <v>0</v>
      </c>
      <c r="J27" s="36" t="e">
        <f>E27/I27*100</f>
        <v>#DIV/0!</v>
      </c>
      <c r="K27" s="78" t="s">
        <v>219</v>
      </c>
      <c r="L27" s="199">
        <v>100.5</v>
      </c>
      <c r="M27" s="199">
        <v>102</v>
      </c>
      <c r="N27" s="206">
        <f t="shared" si="1"/>
        <v>101.49253731343283</v>
      </c>
      <c r="O27" s="373"/>
      <c r="P27" s="373"/>
      <c r="Q27" s="330"/>
      <c r="R27" s="32"/>
      <c r="S27" s="32"/>
    </row>
    <row r="28" spans="1:19" s="30" customFormat="1" ht="61.5" customHeight="1" x14ac:dyDescent="0.25">
      <c r="A28" s="282"/>
      <c r="B28" s="284"/>
      <c r="C28" s="294"/>
      <c r="D28" s="295"/>
      <c r="E28" s="296"/>
      <c r="F28" s="113" t="s">
        <v>112</v>
      </c>
      <c r="G28" s="114"/>
      <c r="H28" s="114"/>
      <c r="I28" s="33" t="e">
        <f>H28/G28*100</f>
        <v>#DIV/0!</v>
      </c>
      <c r="J28" s="36" t="e">
        <f>E28/I28*100</f>
        <v>#DIV/0!</v>
      </c>
      <c r="K28" s="78" t="s">
        <v>220</v>
      </c>
      <c r="L28" s="199">
        <v>52.7</v>
      </c>
      <c r="M28" s="199">
        <v>47.2</v>
      </c>
      <c r="N28" s="206">
        <f t="shared" si="1"/>
        <v>89.563567362428842</v>
      </c>
      <c r="O28" s="373"/>
      <c r="P28" s="373"/>
      <c r="Q28" s="330"/>
      <c r="R28" s="32"/>
      <c r="S28" s="32"/>
    </row>
    <row r="29" spans="1:19" s="30" customFormat="1" ht="100.5" customHeight="1" x14ac:dyDescent="0.25">
      <c r="A29" s="282"/>
      <c r="B29" s="284"/>
      <c r="C29" s="294"/>
      <c r="D29" s="295"/>
      <c r="E29" s="296"/>
      <c r="F29" s="116" t="s">
        <v>113</v>
      </c>
      <c r="G29" s="114">
        <v>5900</v>
      </c>
      <c r="H29" s="114">
        <v>494.38099999999997</v>
      </c>
      <c r="I29" s="33">
        <f>H29/G29*100</f>
        <v>8.3793389830508467</v>
      </c>
      <c r="J29" s="36">
        <f>E29/I29*100</f>
        <v>0</v>
      </c>
      <c r="K29" s="78" t="s">
        <v>221</v>
      </c>
      <c r="L29" s="199">
        <v>24</v>
      </c>
      <c r="M29" s="199">
        <v>51.9</v>
      </c>
      <c r="N29" s="206">
        <f t="shared" si="1"/>
        <v>216.25</v>
      </c>
      <c r="O29" s="373"/>
      <c r="P29" s="373"/>
      <c r="Q29" s="330"/>
      <c r="R29" s="32"/>
      <c r="S29" s="32"/>
    </row>
    <row r="30" spans="1:19" s="30" customFormat="1" ht="144" customHeight="1" x14ac:dyDescent="0.25">
      <c r="A30" s="282"/>
      <c r="B30" s="284"/>
      <c r="C30" s="294"/>
      <c r="D30" s="295"/>
      <c r="E30" s="296"/>
      <c r="F30" s="128"/>
      <c r="G30" s="129"/>
      <c r="H30" s="129"/>
      <c r="I30" s="129"/>
      <c r="J30" s="130"/>
      <c r="K30" s="79" t="s">
        <v>222</v>
      </c>
      <c r="L30" s="207">
        <v>40108</v>
      </c>
      <c r="M30" s="205">
        <v>42744</v>
      </c>
      <c r="N30" s="206">
        <f t="shared" si="1"/>
        <v>106.5722549117383</v>
      </c>
      <c r="O30" s="373"/>
      <c r="P30" s="373"/>
      <c r="Q30" s="330"/>
      <c r="R30" s="32"/>
      <c r="S30" s="32"/>
    </row>
    <row r="31" spans="1:19" s="30" customFormat="1" ht="83.25" customHeight="1" x14ac:dyDescent="0.25">
      <c r="A31" s="282"/>
      <c r="B31" s="284"/>
      <c r="C31" s="294"/>
      <c r="D31" s="295"/>
      <c r="E31" s="296"/>
      <c r="F31" s="131"/>
      <c r="G31" s="132"/>
      <c r="H31" s="132"/>
      <c r="I31" s="132"/>
      <c r="J31" s="133"/>
      <c r="K31" s="78" t="s">
        <v>223</v>
      </c>
      <c r="L31" s="207"/>
      <c r="M31" s="205"/>
      <c r="N31" s="206"/>
      <c r="O31" s="373"/>
      <c r="P31" s="373"/>
      <c r="Q31" s="330"/>
      <c r="R31" s="32"/>
      <c r="S31" s="32"/>
    </row>
    <row r="32" spans="1:19" s="30" customFormat="1" ht="15.75" x14ac:dyDescent="0.25">
      <c r="A32" s="282"/>
      <c r="B32" s="284"/>
      <c r="C32" s="294"/>
      <c r="D32" s="295"/>
      <c r="E32" s="296"/>
      <c r="F32" s="131"/>
      <c r="G32" s="132"/>
      <c r="H32" s="132"/>
      <c r="I32" s="132"/>
      <c r="J32" s="133"/>
      <c r="K32" s="80" t="s">
        <v>224</v>
      </c>
      <c r="L32" s="207">
        <v>12000</v>
      </c>
      <c r="M32" s="205">
        <v>11487</v>
      </c>
      <c r="N32" s="206">
        <f>M32/L32*100</f>
        <v>95.725000000000009</v>
      </c>
      <c r="O32" s="373"/>
      <c r="P32" s="373"/>
      <c r="Q32" s="330"/>
      <c r="R32" s="32"/>
      <c r="S32" s="32"/>
    </row>
    <row r="33" spans="1:19" s="30" customFormat="1" ht="15.75" x14ac:dyDescent="0.25">
      <c r="A33" s="282"/>
      <c r="B33" s="284"/>
      <c r="C33" s="294"/>
      <c r="D33" s="295"/>
      <c r="E33" s="296"/>
      <c r="F33" s="131"/>
      <c r="G33" s="132"/>
      <c r="H33" s="132"/>
      <c r="I33" s="132"/>
      <c r="J33" s="133"/>
      <c r="K33" s="80" t="s">
        <v>225</v>
      </c>
      <c r="L33" s="207">
        <v>3200</v>
      </c>
      <c r="M33" s="205">
        <v>3200</v>
      </c>
      <c r="N33" s="206">
        <f>M33/L33*100</f>
        <v>100</v>
      </c>
      <c r="O33" s="373"/>
      <c r="P33" s="373"/>
      <c r="Q33" s="330"/>
      <c r="R33" s="32"/>
      <c r="S33" s="32"/>
    </row>
    <row r="34" spans="1:19" s="30" customFormat="1" ht="108" customHeight="1" x14ac:dyDescent="0.25">
      <c r="A34" s="282"/>
      <c r="B34" s="284"/>
      <c r="C34" s="294"/>
      <c r="D34" s="295"/>
      <c r="E34" s="296"/>
      <c r="F34" s="131"/>
      <c r="G34" s="132"/>
      <c r="H34" s="132"/>
      <c r="I34" s="132"/>
      <c r="J34" s="133"/>
      <c r="K34" s="78" t="s">
        <v>226</v>
      </c>
      <c r="L34" s="207">
        <v>333</v>
      </c>
      <c r="M34" s="205">
        <v>334</v>
      </c>
      <c r="N34" s="206">
        <f>M34/L34*100</f>
        <v>100.30030030030031</v>
      </c>
      <c r="O34" s="373"/>
      <c r="P34" s="373"/>
      <c r="Q34" s="330"/>
      <c r="R34" s="32"/>
      <c r="S34" s="32"/>
    </row>
    <row r="35" spans="1:19" s="30" customFormat="1" ht="61.5" customHeight="1" x14ac:dyDescent="0.25">
      <c r="A35" s="282"/>
      <c r="B35" s="284"/>
      <c r="C35" s="294"/>
      <c r="D35" s="295"/>
      <c r="E35" s="296"/>
      <c r="F35" s="131"/>
      <c r="G35" s="132"/>
      <c r="H35" s="132"/>
      <c r="I35" s="132"/>
      <c r="J35" s="133"/>
      <c r="K35" s="78" t="s">
        <v>227</v>
      </c>
      <c r="L35" s="207">
        <v>4530</v>
      </c>
      <c r="M35" s="205">
        <v>3903</v>
      </c>
      <c r="N35" s="206">
        <f>M35/L35*100</f>
        <v>86.158940397350989</v>
      </c>
      <c r="O35" s="373"/>
      <c r="P35" s="373"/>
      <c r="Q35" s="330"/>
      <c r="R35" s="32"/>
      <c r="S35" s="32"/>
    </row>
    <row r="36" spans="1:19" s="30" customFormat="1" ht="15.75" customHeight="1" x14ac:dyDescent="0.25">
      <c r="A36" s="282"/>
      <c r="B36" s="284"/>
      <c r="C36" s="294"/>
      <c r="D36" s="295"/>
      <c r="E36" s="296"/>
      <c r="F36" s="131"/>
      <c r="G36" s="132"/>
      <c r="H36" s="132"/>
      <c r="I36" s="132"/>
      <c r="J36" s="133"/>
      <c r="K36" s="391" t="s">
        <v>228</v>
      </c>
      <c r="L36" s="208">
        <v>886</v>
      </c>
      <c r="M36" s="209">
        <v>715</v>
      </c>
      <c r="N36" s="375">
        <f>M36/L36*100</f>
        <v>80.699774266365694</v>
      </c>
      <c r="O36" s="373"/>
      <c r="P36" s="373"/>
      <c r="Q36" s="330"/>
      <c r="R36" s="32"/>
      <c r="S36" s="32"/>
    </row>
    <row r="37" spans="1:19" s="30" customFormat="1" ht="15.75" x14ac:dyDescent="0.25">
      <c r="A37" s="282"/>
      <c r="B37" s="284"/>
      <c r="C37" s="294"/>
      <c r="D37" s="295"/>
      <c r="E37" s="296"/>
      <c r="F37" s="131"/>
      <c r="G37" s="132"/>
      <c r="H37" s="132"/>
      <c r="I37" s="132"/>
      <c r="J37" s="133"/>
      <c r="K37" s="391"/>
      <c r="L37" s="210"/>
      <c r="M37" s="211"/>
      <c r="N37" s="376"/>
      <c r="O37" s="373"/>
      <c r="P37" s="373"/>
      <c r="Q37" s="330"/>
      <c r="R37" s="32"/>
      <c r="S37" s="32"/>
    </row>
    <row r="38" spans="1:19" s="30" customFormat="1" ht="76.5" customHeight="1" x14ac:dyDescent="0.25">
      <c r="A38" s="282"/>
      <c r="B38" s="284"/>
      <c r="C38" s="294"/>
      <c r="D38" s="295"/>
      <c r="E38" s="296"/>
      <c r="F38" s="131"/>
      <c r="G38" s="132"/>
      <c r="H38" s="132"/>
      <c r="I38" s="132"/>
      <c r="J38" s="133"/>
      <c r="K38" s="78" t="s">
        <v>229</v>
      </c>
      <c r="L38" s="207">
        <v>1</v>
      </c>
      <c r="M38" s="205">
        <v>0</v>
      </c>
      <c r="N38" s="206">
        <v>0</v>
      </c>
      <c r="O38" s="373"/>
      <c r="P38" s="373"/>
      <c r="Q38" s="330"/>
      <c r="R38" s="32"/>
      <c r="S38" s="32"/>
    </row>
    <row r="39" spans="1:19" s="30" customFormat="1" ht="75" customHeight="1" x14ac:dyDescent="0.25">
      <c r="A39" s="282"/>
      <c r="B39" s="284"/>
      <c r="C39" s="294"/>
      <c r="D39" s="295"/>
      <c r="E39" s="296"/>
      <c r="F39" s="131"/>
      <c r="G39" s="132"/>
      <c r="H39" s="132"/>
      <c r="I39" s="132"/>
      <c r="J39" s="133"/>
      <c r="K39" s="78" t="s">
        <v>230</v>
      </c>
      <c r="L39" s="207">
        <v>200</v>
      </c>
      <c r="M39" s="207">
        <v>300</v>
      </c>
      <c r="N39" s="206">
        <f>M39/L39*100</f>
        <v>150</v>
      </c>
      <c r="O39" s="373"/>
      <c r="P39" s="373"/>
      <c r="Q39" s="330"/>
      <c r="R39" s="32"/>
      <c r="S39" s="32"/>
    </row>
    <row r="40" spans="1:19" s="30" customFormat="1" ht="110.25" customHeight="1" x14ac:dyDescent="0.25">
      <c r="A40" s="282"/>
      <c r="B40" s="284"/>
      <c r="C40" s="294"/>
      <c r="D40" s="295"/>
      <c r="E40" s="296"/>
      <c r="F40" s="131"/>
      <c r="G40" s="132"/>
      <c r="H40" s="132"/>
      <c r="I40" s="132"/>
      <c r="J40" s="133"/>
      <c r="K40" s="38" t="s">
        <v>261</v>
      </c>
      <c r="L40" s="207"/>
      <c r="M40" s="205"/>
      <c r="N40" s="206"/>
      <c r="O40" s="373"/>
      <c r="P40" s="373"/>
      <c r="Q40" s="330"/>
      <c r="R40" s="32"/>
      <c r="S40" s="32"/>
    </row>
    <row r="41" spans="1:19" s="30" customFormat="1" ht="15.75" x14ac:dyDescent="0.25">
      <c r="A41" s="282"/>
      <c r="B41" s="284"/>
      <c r="C41" s="294"/>
      <c r="D41" s="295"/>
      <c r="E41" s="296"/>
      <c r="F41" s="131"/>
      <c r="G41" s="132"/>
      <c r="H41" s="132"/>
      <c r="I41" s="132"/>
      <c r="J41" s="133"/>
      <c r="K41" s="38" t="s">
        <v>231</v>
      </c>
      <c r="L41" s="207">
        <v>0</v>
      </c>
      <c r="M41" s="205">
        <v>0</v>
      </c>
      <c r="N41" s="206">
        <v>100</v>
      </c>
      <c r="O41" s="373"/>
      <c r="P41" s="373"/>
      <c r="Q41" s="330"/>
      <c r="R41" s="32"/>
      <c r="S41" s="32"/>
    </row>
    <row r="42" spans="1:19" s="30" customFormat="1" ht="39.75" customHeight="1" x14ac:dyDescent="0.25">
      <c r="A42" s="282"/>
      <c r="B42" s="284"/>
      <c r="C42" s="294"/>
      <c r="D42" s="295"/>
      <c r="E42" s="296"/>
      <c r="F42" s="131"/>
      <c r="G42" s="132"/>
      <c r="H42" s="132"/>
      <c r="I42" s="132"/>
      <c r="J42" s="133"/>
      <c r="K42" s="38" t="s">
        <v>232</v>
      </c>
      <c r="L42" s="207">
        <v>0</v>
      </c>
      <c r="M42" s="205">
        <v>0</v>
      </c>
      <c r="N42" s="206">
        <v>100</v>
      </c>
      <c r="O42" s="373"/>
      <c r="P42" s="373"/>
      <c r="Q42" s="330"/>
      <c r="R42" s="32"/>
      <c r="S42" s="32"/>
    </row>
    <row r="43" spans="1:19" s="30" customFormat="1" ht="33" customHeight="1" x14ac:dyDescent="0.25">
      <c r="A43" s="282"/>
      <c r="B43" s="284"/>
      <c r="C43" s="294"/>
      <c r="D43" s="295"/>
      <c r="E43" s="296"/>
      <c r="F43" s="131"/>
      <c r="G43" s="132"/>
      <c r="H43" s="132"/>
      <c r="I43" s="132"/>
      <c r="J43" s="133"/>
      <c r="K43" s="38" t="s">
        <v>233</v>
      </c>
      <c r="L43" s="207">
        <v>0</v>
      </c>
      <c r="M43" s="205">
        <v>0</v>
      </c>
      <c r="N43" s="206">
        <v>100</v>
      </c>
      <c r="O43" s="373"/>
      <c r="P43" s="373"/>
      <c r="Q43" s="330"/>
      <c r="R43" s="32"/>
      <c r="S43" s="32"/>
    </row>
    <row r="44" spans="1:19" s="30" customFormat="1" ht="50.25" customHeight="1" x14ac:dyDescent="0.25">
      <c r="A44" s="282"/>
      <c r="B44" s="284"/>
      <c r="C44" s="294"/>
      <c r="D44" s="295"/>
      <c r="E44" s="296"/>
      <c r="F44" s="131"/>
      <c r="G44" s="132"/>
      <c r="H44" s="132"/>
      <c r="I44" s="132"/>
      <c r="J44" s="133"/>
      <c r="K44" s="78" t="s">
        <v>234</v>
      </c>
      <c r="L44" s="207">
        <v>0</v>
      </c>
      <c r="M44" s="205">
        <v>0</v>
      </c>
      <c r="N44" s="206">
        <v>100</v>
      </c>
      <c r="O44" s="373"/>
      <c r="P44" s="373"/>
      <c r="Q44" s="330"/>
      <c r="R44" s="32"/>
      <c r="S44" s="32"/>
    </row>
    <row r="45" spans="1:19" s="30" customFormat="1" ht="49.5" customHeight="1" x14ac:dyDescent="0.25">
      <c r="A45" s="282"/>
      <c r="B45" s="284"/>
      <c r="C45" s="294"/>
      <c r="D45" s="295"/>
      <c r="E45" s="296"/>
      <c r="F45" s="131"/>
      <c r="G45" s="132"/>
      <c r="H45" s="132"/>
      <c r="I45" s="132"/>
      <c r="J45" s="133"/>
      <c r="K45" s="78" t="s">
        <v>235</v>
      </c>
      <c r="L45" s="207">
        <v>118.2</v>
      </c>
      <c r="M45" s="205">
        <v>102.1</v>
      </c>
      <c r="N45" s="206">
        <f>M45/L45*100</f>
        <v>86.379018612521136</v>
      </c>
      <c r="O45" s="373"/>
      <c r="P45" s="373"/>
      <c r="Q45" s="330"/>
      <c r="R45" s="32"/>
      <c r="S45" s="32"/>
    </row>
    <row r="46" spans="1:19" s="30" customFormat="1" ht="58.5" customHeight="1" x14ac:dyDescent="0.25">
      <c r="A46" s="282"/>
      <c r="B46" s="284"/>
      <c r="C46" s="294"/>
      <c r="D46" s="295"/>
      <c r="E46" s="296"/>
      <c r="F46" s="131"/>
      <c r="G46" s="132"/>
      <c r="H46" s="132"/>
      <c r="I46" s="132"/>
      <c r="J46" s="133"/>
      <c r="K46" s="79" t="s">
        <v>125</v>
      </c>
      <c r="L46" s="207">
        <v>1</v>
      </c>
      <c r="M46" s="205">
        <v>1</v>
      </c>
      <c r="N46" s="206">
        <f>M46/L46*100</f>
        <v>100</v>
      </c>
      <c r="O46" s="373"/>
      <c r="P46" s="373"/>
      <c r="Q46" s="330"/>
      <c r="R46" s="32"/>
      <c r="S46" s="32"/>
    </row>
    <row r="47" spans="1:19" s="30" customFormat="1" ht="58.5" customHeight="1" thickBot="1" x14ac:dyDescent="0.3">
      <c r="A47" s="83"/>
      <c r="B47" s="284"/>
      <c r="C47" s="294"/>
      <c r="D47" s="295"/>
      <c r="E47" s="296"/>
      <c r="F47" s="131"/>
      <c r="G47" s="132"/>
      <c r="H47" s="132"/>
      <c r="I47" s="132"/>
      <c r="J47" s="133"/>
      <c r="K47" s="320" t="s">
        <v>108</v>
      </c>
      <c r="L47" s="407"/>
      <c r="M47" s="408"/>
      <c r="N47" s="262">
        <v>100.98</v>
      </c>
      <c r="O47" s="373"/>
      <c r="P47" s="373"/>
      <c r="Q47" s="330"/>
      <c r="R47" s="32"/>
      <c r="S47" s="32"/>
    </row>
    <row r="48" spans="1:19" s="30" customFormat="1" ht="58.5" customHeight="1" thickBot="1" x14ac:dyDescent="0.3">
      <c r="A48" s="83"/>
      <c r="B48" s="285"/>
      <c r="C48" s="297"/>
      <c r="D48" s="298"/>
      <c r="E48" s="299"/>
      <c r="F48" s="134"/>
      <c r="G48" s="135"/>
      <c r="H48" s="135"/>
      <c r="I48" s="135"/>
      <c r="J48" s="136"/>
      <c r="K48" s="135"/>
      <c r="L48" s="203"/>
      <c r="M48" s="203"/>
      <c r="N48" s="259"/>
      <c r="O48" s="374"/>
      <c r="P48" s="374"/>
      <c r="Q48" s="331"/>
      <c r="R48" s="32"/>
      <c r="S48" s="32"/>
    </row>
    <row r="49" spans="1:19" s="30" customFormat="1" ht="126" customHeight="1" x14ac:dyDescent="0.25">
      <c r="A49" s="282">
        <v>4</v>
      </c>
      <c r="B49" s="399" t="s">
        <v>12</v>
      </c>
      <c r="C49" s="34">
        <v>12</v>
      </c>
      <c r="D49" s="34">
        <v>11</v>
      </c>
      <c r="E49" s="40">
        <f>D49/C49*100</f>
        <v>91.666666666666657</v>
      </c>
      <c r="F49" s="111" t="s">
        <v>64</v>
      </c>
      <c r="G49" s="33">
        <v>3513.3</v>
      </c>
      <c r="H49" s="33">
        <v>3471.2</v>
      </c>
      <c r="I49" s="33">
        <f>I52</f>
        <v>98.801696410781886</v>
      </c>
      <c r="J49" s="33">
        <f>E49/I49%</f>
        <v>92.778433970961032</v>
      </c>
      <c r="K49" s="101" t="s">
        <v>248</v>
      </c>
      <c r="L49" s="212">
        <v>89.2</v>
      </c>
      <c r="M49" s="213">
        <v>90.6</v>
      </c>
      <c r="N49" s="263">
        <f>M49/L49*100</f>
        <v>101.56950672645739</v>
      </c>
      <c r="O49" s="349">
        <v>86.3</v>
      </c>
      <c r="P49" s="337" t="s">
        <v>318</v>
      </c>
      <c r="Q49" s="32"/>
      <c r="R49" s="32"/>
      <c r="S49" s="32"/>
    </row>
    <row r="50" spans="1:19" s="30" customFormat="1" ht="121.5" customHeight="1" x14ac:dyDescent="0.25">
      <c r="A50" s="282"/>
      <c r="B50" s="400"/>
      <c r="C50" s="291" t="s">
        <v>127</v>
      </c>
      <c r="D50" s="292"/>
      <c r="E50" s="293"/>
      <c r="F50" s="113" t="s">
        <v>111</v>
      </c>
      <c r="G50" s="114"/>
      <c r="H50" s="114"/>
      <c r="I50" s="33" t="e">
        <f>H50/G50*100</f>
        <v>#DIV/0!</v>
      </c>
      <c r="J50" s="36" t="e">
        <f>E50/I50*100</f>
        <v>#DIV/0!</v>
      </c>
      <c r="K50" s="138" t="s">
        <v>249</v>
      </c>
      <c r="L50" s="214" t="s">
        <v>0</v>
      </c>
      <c r="M50" s="215">
        <v>1.4</v>
      </c>
      <c r="N50" s="264">
        <v>100</v>
      </c>
      <c r="O50" s="350"/>
      <c r="P50" s="338"/>
      <c r="Q50" s="32"/>
      <c r="R50" s="32"/>
      <c r="S50" s="32"/>
    </row>
    <row r="51" spans="1:19" s="30" customFormat="1" ht="122.25" customHeight="1" x14ac:dyDescent="0.25">
      <c r="A51" s="282"/>
      <c r="B51" s="400"/>
      <c r="C51" s="294"/>
      <c r="D51" s="295"/>
      <c r="E51" s="296"/>
      <c r="F51" s="113" t="s">
        <v>110</v>
      </c>
      <c r="G51" s="114"/>
      <c r="H51" s="114"/>
      <c r="I51" s="33" t="e">
        <f>H51/G51*100</f>
        <v>#DIV/0!</v>
      </c>
      <c r="J51" s="48" t="e">
        <f>E51/I51*100</f>
        <v>#DIV/0!</v>
      </c>
      <c r="K51" s="138" t="s">
        <v>250</v>
      </c>
      <c r="L51" s="214" t="s">
        <v>1</v>
      </c>
      <c r="M51" s="215">
        <v>0.1</v>
      </c>
      <c r="N51" s="264">
        <v>100</v>
      </c>
      <c r="O51" s="350"/>
      <c r="P51" s="338"/>
      <c r="Q51" s="32"/>
      <c r="R51" s="32"/>
      <c r="S51" s="32"/>
    </row>
    <row r="52" spans="1:19" s="30" customFormat="1" ht="75" x14ac:dyDescent="0.25">
      <c r="A52" s="282"/>
      <c r="B52" s="400"/>
      <c r="C52" s="294"/>
      <c r="D52" s="295"/>
      <c r="E52" s="296"/>
      <c r="F52" s="113" t="s">
        <v>112</v>
      </c>
      <c r="G52" s="33">
        <v>3513.3</v>
      </c>
      <c r="H52" s="33">
        <v>3471.2</v>
      </c>
      <c r="I52" s="33">
        <f>H52/G52*100</f>
        <v>98.801696410781886</v>
      </c>
      <c r="J52" s="36">
        <f>E52/I52*100</f>
        <v>0</v>
      </c>
      <c r="K52" s="139" t="s">
        <v>251</v>
      </c>
      <c r="L52" s="140" t="s">
        <v>247</v>
      </c>
      <c r="M52" s="140" t="s">
        <v>247</v>
      </c>
      <c r="N52" s="264">
        <v>100</v>
      </c>
      <c r="O52" s="350"/>
      <c r="P52" s="338"/>
      <c r="Q52" s="32"/>
      <c r="R52" s="32"/>
      <c r="S52" s="32"/>
    </row>
    <row r="53" spans="1:19" s="30" customFormat="1" ht="90" x14ac:dyDescent="0.25">
      <c r="A53" s="282"/>
      <c r="B53" s="400"/>
      <c r="C53" s="294"/>
      <c r="D53" s="295"/>
      <c r="E53" s="296"/>
      <c r="F53" s="116" t="s">
        <v>113</v>
      </c>
      <c r="G53" s="114"/>
      <c r="H53" s="114"/>
      <c r="I53" s="33" t="e">
        <f>H53/G53*100</f>
        <v>#DIV/0!</v>
      </c>
      <c r="J53" s="36" t="e">
        <f>E53/I53*100</f>
        <v>#DIV/0!</v>
      </c>
      <c r="K53" s="141" t="s">
        <v>252</v>
      </c>
      <c r="L53" s="140" t="s">
        <v>247</v>
      </c>
      <c r="M53" s="140" t="s">
        <v>247</v>
      </c>
      <c r="N53" s="264">
        <v>100</v>
      </c>
      <c r="O53" s="350"/>
      <c r="P53" s="338"/>
      <c r="Q53" s="32"/>
      <c r="R53" s="32"/>
      <c r="S53" s="32"/>
    </row>
    <row r="54" spans="1:19" s="30" customFormat="1" ht="105" x14ac:dyDescent="0.25">
      <c r="A54" s="282"/>
      <c r="B54" s="400"/>
      <c r="C54" s="294"/>
      <c r="D54" s="295"/>
      <c r="E54" s="296"/>
      <c r="F54" s="117"/>
      <c r="G54" s="118"/>
      <c r="H54" s="118"/>
      <c r="I54" s="118"/>
      <c r="J54" s="118"/>
      <c r="K54" s="139" t="s">
        <v>253</v>
      </c>
      <c r="L54" s="140">
        <f>0</f>
        <v>0</v>
      </c>
      <c r="M54" s="140">
        <v>0</v>
      </c>
      <c r="N54" s="264">
        <v>100</v>
      </c>
      <c r="O54" s="350"/>
      <c r="P54" s="338"/>
      <c r="Q54" s="32"/>
      <c r="R54" s="32"/>
      <c r="S54" s="32"/>
    </row>
    <row r="55" spans="1:19" s="30" customFormat="1" ht="60" x14ac:dyDescent="0.25">
      <c r="A55" s="282"/>
      <c r="B55" s="400"/>
      <c r="C55" s="294"/>
      <c r="D55" s="295"/>
      <c r="E55" s="296"/>
      <c r="F55" s="120"/>
      <c r="G55" s="142"/>
      <c r="H55" s="142"/>
      <c r="I55" s="142"/>
      <c r="J55" s="142"/>
      <c r="K55" s="139" t="s">
        <v>254</v>
      </c>
      <c r="L55" s="140" t="s">
        <v>255</v>
      </c>
      <c r="M55" s="140">
        <v>3.6</v>
      </c>
      <c r="N55" s="264">
        <v>13.9</v>
      </c>
      <c r="O55" s="350"/>
      <c r="P55" s="338"/>
      <c r="Q55" s="32"/>
      <c r="R55" s="32"/>
      <c r="S55" s="32"/>
    </row>
    <row r="56" spans="1:19" s="30" customFormat="1" ht="75" x14ac:dyDescent="0.25">
      <c r="A56" s="282"/>
      <c r="B56" s="400"/>
      <c r="C56" s="294"/>
      <c r="D56" s="295"/>
      <c r="E56" s="296"/>
      <c r="F56" s="120"/>
      <c r="G56" s="142"/>
      <c r="H56" s="142"/>
      <c r="I56" s="142"/>
      <c r="J56" s="142"/>
      <c r="K56" s="143" t="s">
        <v>256</v>
      </c>
      <c r="L56" s="140" t="s">
        <v>247</v>
      </c>
      <c r="M56" s="140" t="s">
        <v>247</v>
      </c>
      <c r="N56" s="264">
        <v>100</v>
      </c>
      <c r="O56" s="350"/>
      <c r="P56" s="338"/>
      <c r="Q56" s="32"/>
      <c r="R56" s="32"/>
      <c r="S56" s="32"/>
    </row>
    <row r="57" spans="1:19" s="30" customFormat="1" ht="75" x14ac:dyDescent="0.25">
      <c r="A57" s="282"/>
      <c r="B57" s="400"/>
      <c r="C57" s="294"/>
      <c r="D57" s="295"/>
      <c r="E57" s="296"/>
      <c r="F57" s="120"/>
      <c r="G57" s="142"/>
      <c r="H57" s="142"/>
      <c r="I57" s="142"/>
      <c r="J57" s="142"/>
      <c r="K57" s="144" t="s">
        <v>2</v>
      </c>
      <c r="L57" s="184" t="s">
        <v>3</v>
      </c>
      <c r="M57" s="140" t="s">
        <v>257</v>
      </c>
      <c r="N57" s="264">
        <v>100</v>
      </c>
      <c r="O57" s="350"/>
      <c r="P57" s="338"/>
      <c r="Q57" s="32"/>
      <c r="R57" s="32"/>
      <c r="S57" s="32"/>
    </row>
    <row r="58" spans="1:19" s="30" customFormat="1" ht="75" x14ac:dyDescent="0.25">
      <c r="A58" s="282"/>
      <c r="B58" s="400"/>
      <c r="C58" s="294"/>
      <c r="D58" s="295"/>
      <c r="E58" s="296"/>
      <c r="F58" s="120"/>
      <c r="G58" s="142"/>
      <c r="H58" s="142"/>
      <c r="I58" s="142"/>
      <c r="J58" s="142"/>
      <c r="K58" s="139" t="s">
        <v>258</v>
      </c>
      <c r="L58" s="140" t="s">
        <v>259</v>
      </c>
      <c r="M58" s="140">
        <v>98</v>
      </c>
      <c r="N58" s="264">
        <v>100</v>
      </c>
      <c r="O58" s="350"/>
      <c r="P58" s="338"/>
      <c r="Q58" s="32"/>
      <c r="R58" s="32"/>
      <c r="S58" s="32"/>
    </row>
    <row r="59" spans="1:19" s="30" customFormat="1" ht="90" x14ac:dyDescent="0.25">
      <c r="A59" s="282"/>
      <c r="B59" s="400"/>
      <c r="C59" s="294"/>
      <c r="D59" s="295"/>
      <c r="E59" s="296"/>
      <c r="F59" s="120"/>
      <c r="G59" s="142"/>
      <c r="H59" s="142"/>
      <c r="I59" s="142"/>
      <c r="J59" s="142"/>
      <c r="K59" s="139" t="s">
        <v>260</v>
      </c>
      <c r="L59" s="140" t="s">
        <v>247</v>
      </c>
      <c r="M59" s="140" t="s">
        <v>247</v>
      </c>
      <c r="N59" s="264">
        <v>100</v>
      </c>
      <c r="O59" s="350"/>
      <c r="P59" s="338"/>
      <c r="Q59" s="32"/>
      <c r="R59" s="32"/>
      <c r="S59" s="32"/>
    </row>
    <row r="60" spans="1:19" s="30" customFormat="1" ht="120" x14ac:dyDescent="0.25">
      <c r="A60" s="282"/>
      <c r="B60" s="400"/>
      <c r="C60" s="294"/>
      <c r="D60" s="295"/>
      <c r="E60" s="296"/>
      <c r="F60" s="120"/>
      <c r="G60" s="142"/>
      <c r="H60" s="142"/>
      <c r="I60" s="142"/>
      <c r="J60" s="142"/>
      <c r="K60" s="139" t="s">
        <v>4</v>
      </c>
      <c r="L60" s="140" t="s">
        <v>247</v>
      </c>
      <c r="M60" s="140" t="s">
        <v>247</v>
      </c>
      <c r="N60" s="264">
        <v>100</v>
      </c>
      <c r="O60" s="350"/>
      <c r="P60" s="338"/>
      <c r="Q60" s="32"/>
      <c r="R60" s="32"/>
      <c r="S60" s="32"/>
    </row>
    <row r="61" spans="1:19" s="30" customFormat="1" ht="21.75" customHeight="1" thickBot="1" x14ac:dyDescent="0.3">
      <c r="A61" s="282"/>
      <c r="B61" s="401"/>
      <c r="C61" s="297"/>
      <c r="D61" s="298"/>
      <c r="E61" s="299"/>
      <c r="F61" s="145"/>
      <c r="G61" s="146"/>
      <c r="H61" s="146"/>
      <c r="I61" s="146"/>
      <c r="J61" s="146"/>
      <c r="K61" s="370" t="s">
        <v>108</v>
      </c>
      <c r="L61" s="371"/>
      <c r="M61" s="371"/>
      <c r="N61" s="265">
        <v>92.95</v>
      </c>
      <c r="O61" s="351"/>
      <c r="P61" s="339"/>
      <c r="Q61" s="32"/>
      <c r="R61" s="32"/>
      <c r="S61" s="32"/>
    </row>
    <row r="62" spans="1:19" s="30" customFormat="1" ht="99.75" customHeight="1" x14ac:dyDescent="0.25">
      <c r="A62" s="282">
        <v>5</v>
      </c>
      <c r="B62" s="283" t="s">
        <v>205</v>
      </c>
      <c r="C62" s="34">
        <v>20</v>
      </c>
      <c r="D62" s="34">
        <v>18</v>
      </c>
      <c r="E62" s="34">
        <f>D62/C62*100</f>
        <v>90</v>
      </c>
      <c r="F62" s="50" t="s">
        <v>64</v>
      </c>
      <c r="G62" s="33">
        <v>14406.4</v>
      </c>
      <c r="H62" s="33">
        <v>14353</v>
      </c>
      <c r="I62" s="33">
        <f>H62/G62*100</f>
        <v>99.629331408262999</v>
      </c>
      <c r="J62" s="36">
        <f>E62/I62*100</f>
        <v>90.334842889988153</v>
      </c>
      <c r="K62" s="150" t="s">
        <v>239</v>
      </c>
      <c r="L62" s="149">
        <v>12</v>
      </c>
      <c r="M62" s="149">
        <v>34</v>
      </c>
      <c r="N62" s="216">
        <f>M62/L62*100</f>
        <v>283.33333333333337</v>
      </c>
      <c r="O62" s="305">
        <v>86.28</v>
      </c>
      <c r="P62" s="308" t="s">
        <v>319</v>
      </c>
      <c r="Q62" s="32"/>
      <c r="R62" s="32"/>
      <c r="S62" s="32"/>
    </row>
    <row r="63" spans="1:19" s="30" customFormat="1" ht="116.25" customHeight="1" x14ac:dyDescent="0.25">
      <c r="A63" s="282"/>
      <c r="B63" s="284"/>
      <c r="C63" s="311" t="s">
        <v>128</v>
      </c>
      <c r="D63" s="312"/>
      <c r="E63" s="313"/>
      <c r="F63" s="64" t="s">
        <v>111</v>
      </c>
      <c r="G63" s="65"/>
      <c r="H63" s="65"/>
      <c r="I63" s="33" t="e">
        <f>H63/G63*100</f>
        <v>#DIV/0!</v>
      </c>
      <c r="J63" s="36" t="e">
        <f>E63/I63*100</f>
        <v>#DIV/0!</v>
      </c>
      <c r="K63" s="151" t="s">
        <v>240</v>
      </c>
      <c r="L63" s="149">
        <v>8</v>
      </c>
      <c r="M63" s="149">
        <v>8</v>
      </c>
      <c r="N63" s="216">
        <f t="shared" ref="N63:N69" si="2">M63/L63*100</f>
        <v>100</v>
      </c>
      <c r="O63" s="306"/>
      <c r="P63" s="309"/>
      <c r="Q63" s="32"/>
      <c r="R63" s="32"/>
      <c r="S63" s="32"/>
    </row>
    <row r="64" spans="1:19" s="30" customFormat="1" ht="99" x14ac:dyDescent="0.25">
      <c r="A64" s="282"/>
      <c r="B64" s="284"/>
      <c r="C64" s="314"/>
      <c r="D64" s="315"/>
      <c r="E64" s="316"/>
      <c r="F64" s="64" t="s">
        <v>110</v>
      </c>
      <c r="G64" s="65"/>
      <c r="H64" s="65"/>
      <c r="I64" s="33" t="e">
        <f>H64/G64*100</f>
        <v>#DIV/0!</v>
      </c>
      <c r="J64" s="36" t="e">
        <f>E64/I64*100</f>
        <v>#DIV/0!</v>
      </c>
      <c r="K64" s="151" t="s">
        <v>43</v>
      </c>
      <c r="L64" s="149">
        <v>5</v>
      </c>
      <c r="M64" s="149">
        <v>0</v>
      </c>
      <c r="N64" s="216">
        <f t="shared" si="2"/>
        <v>0</v>
      </c>
      <c r="O64" s="306"/>
      <c r="P64" s="309"/>
      <c r="Q64" s="32"/>
      <c r="R64" s="32"/>
      <c r="S64" s="32"/>
    </row>
    <row r="65" spans="1:19" s="30" customFormat="1" ht="82.5" x14ac:dyDescent="0.25">
      <c r="A65" s="282"/>
      <c r="B65" s="284"/>
      <c r="C65" s="314"/>
      <c r="D65" s="315"/>
      <c r="E65" s="316"/>
      <c r="F65" s="64" t="s">
        <v>112</v>
      </c>
      <c r="G65" s="65"/>
      <c r="H65" s="65"/>
      <c r="I65" s="33" t="e">
        <f>H65/G65*100</f>
        <v>#DIV/0!</v>
      </c>
      <c r="J65" s="36" t="e">
        <f>E65/I65*100</f>
        <v>#DIV/0!</v>
      </c>
      <c r="K65" s="152" t="s">
        <v>206</v>
      </c>
      <c r="L65" s="149">
        <v>10</v>
      </c>
      <c r="M65" s="149">
        <v>2</v>
      </c>
      <c r="N65" s="216">
        <f>M65/L65*100</f>
        <v>20</v>
      </c>
      <c r="O65" s="306"/>
      <c r="P65" s="309"/>
      <c r="Q65" s="32"/>
      <c r="R65" s="32"/>
      <c r="S65" s="32"/>
    </row>
    <row r="66" spans="1:19" s="30" customFormat="1" ht="132" x14ac:dyDescent="0.25">
      <c r="A66" s="282"/>
      <c r="B66" s="284"/>
      <c r="C66" s="314"/>
      <c r="D66" s="315"/>
      <c r="E66" s="316"/>
      <c r="F66" s="50" t="s">
        <v>113</v>
      </c>
      <c r="G66" s="65"/>
      <c r="H66" s="65"/>
      <c r="I66" s="33" t="e">
        <f>H66/G66*100</f>
        <v>#DIV/0!</v>
      </c>
      <c r="J66" s="36" t="e">
        <f>E66/I66*100</f>
        <v>#DIV/0!</v>
      </c>
      <c r="K66" s="152" t="s">
        <v>44</v>
      </c>
      <c r="L66" s="147">
        <v>12</v>
      </c>
      <c r="M66" s="147">
        <v>0</v>
      </c>
      <c r="N66" s="216">
        <f t="shared" si="2"/>
        <v>0</v>
      </c>
      <c r="O66" s="306"/>
      <c r="P66" s="309"/>
      <c r="Q66" s="32"/>
      <c r="R66" s="32"/>
      <c r="S66" s="32"/>
    </row>
    <row r="67" spans="1:19" s="30" customFormat="1" ht="82.5" x14ac:dyDescent="0.2">
      <c r="A67" s="282"/>
      <c r="B67" s="284"/>
      <c r="C67" s="314"/>
      <c r="D67" s="315"/>
      <c r="E67" s="316"/>
      <c r="F67" s="67"/>
      <c r="G67" s="68"/>
      <c r="H67" s="68"/>
      <c r="I67" s="68"/>
      <c r="J67" s="68"/>
      <c r="K67" s="152" t="s">
        <v>262</v>
      </c>
      <c r="L67" s="147">
        <v>10</v>
      </c>
      <c r="M67" s="147">
        <v>9</v>
      </c>
      <c r="N67" s="216">
        <v>111.1</v>
      </c>
      <c r="O67" s="306"/>
      <c r="P67" s="309"/>
      <c r="Q67" s="32"/>
      <c r="R67" s="32"/>
      <c r="S67" s="32"/>
    </row>
    <row r="68" spans="1:19" s="30" customFormat="1" ht="82.5" x14ac:dyDescent="0.2">
      <c r="A68" s="282"/>
      <c r="B68" s="284"/>
      <c r="C68" s="314"/>
      <c r="D68" s="315"/>
      <c r="E68" s="316"/>
      <c r="F68" s="88"/>
      <c r="G68" s="62"/>
      <c r="H68" s="62"/>
      <c r="I68" s="62"/>
      <c r="J68" s="62"/>
      <c r="K68" s="152" t="s">
        <v>45</v>
      </c>
      <c r="L68" s="148">
        <v>38</v>
      </c>
      <c r="M68" s="148">
        <v>56.9</v>
      </c>
      <c r="N68" s="217">
        <f t="shared" si="2"/>
        <v>149.73684210526315</v>
      </c>
      <c r="O68" s="306"/>
      <c r="P68" s="309"/>
      <c r="Q68" s="32"/>
      <c r="R68" s="32"/>
      <c r="S68" s="32"/>
    </row>
    <row r="69" spans="1:19" s="30" customFormat="1" ht="66" x14ac:dyDescent="0.2">
      <c r="A69" s="282"/>
      <c r="B69" s="284"/>
      <c r="C69" s="314"/>
      <c r="D69" s="315"/>
      <c r="E69" s="316"/>
      <c r="F69" s="88"/>
      <c r="G69" s="62"/>
      <c r="H69" s="62"/>
      <c r="I69" s="62"/>
      <c r="J69" s="62"/>
      <c r="K69" s="152" t="s">
        <v>46</v>
      </c>
      <c r="L69" s="148">
        <v>60</v>
      </c>
      <c r="M69" s="148">
        <v>60</v>
      </c>
      <c r="N69" s="217">
        <f t="shared" si="2"/>
        <v>100</v>
      </c>
      <c r="O69" s="306"/>
      <c r="P69" s="309"/>
      <c r="Q69" s="32"/>
      <c r="R69" s="32"/>
      <c r="S69" s="32"/>
    </row>
    <row r="70" spans="1:19" s="30" customFormat="1" ht="16.5" customHeight="1" thickBot="1" x14ac:dyDescent="0.25">
      <c r="A70" s="282"/>
      <c r="B70" s="285"/>
      <c r="C70" s="317"/>
      <c r="D70" s="318"/>
      <c r="E70" s="319"/>
      <c r="F70" s="72"/>
      <c r="G70" s="73"/>
      <c r="H70" s="73"/>
      <c r="I70" s="73"/>
      <c r="J70" s="77"/>
      <c r="K70" s="363" t="s">
        <v>108</v>
      </c>
      <c r="L70" s="364"/>
      <c r="M70" s="365"/>
      <c r="N70" s="267">
        <v>95.52</v>
      </c>
      <c r="O70" s="307"/>
      <c r="P70" s="310"/>
      <c r="Q70" s="32"/>
      <c r="R70" s="32"/>
      <c r="S70" s="32"/>
    </row>
    <row r="71" spans="1:19" s="30" customFormat="1" ht="63" customHeight="1" x14ac:dyDescent="0.25">
      <c r="A71" s="282">
        <v>6</v>
      </c>
      <c r="B71" s="283" t="s">
        <v>33</v>
      </c>
      <c r="C71" s="34">
        <v>6</v>
      </c>
      <c r="D71" s="34">
        <v>6</v>
      </c>
      <c r="E71" s="34">
        <f>D71/C71*100</f>
        <v>100</v>
      </c>
      <c r="F71" s="111" t="s">
        <v>64</v>
      </c>
      <c r="G71" s="33">
        <v>0</v>
      </c>
      <c r="H71" s="33">
        <v>0</v>
      </c>
      <c r="I71" s="33" t="e">
        <f>H71/G71*100</f>
        <v>#DIV/0!</v>
      </c>
      <c r="J71" s="36" t="e">
        <f>E71/I71*100</f>
        <v>#DIV/0!</v>
      </c>
      <c r="K71" s="107" t="s">
        <v>47</v>
      </c>
      <c r="L71" s="218">
        <v>2</v>
      </c>
      <c r="M71" s="219">
        <v>2</v>
      </c>
      <c r="N71" s="220">
        <f>M71/L71*100</f>
        <v>100</v>
      </c>
      <c r="O71" s="349">
        <v>99.6</v>
      </c>
      <c r="P71" s="337" t="s">
        <v>34</v>
      </c>
      <c r="Q71" s="32"/>
      <c r="R71" s="32"/>
      <c r="S71" s="32"/>
    </row>
    <row r="72" spans="1:19" s="30" customFormat="1" ht="126" customHeight="1" x14ac:dyDescent="0.25">
      <c r="A72" s="282"/>
      <c r="B72" s="284"/>
      <c r="C72" s="291" t="s">
        <v>35</v>
      </c>
      <c r="D72" s="292"/>
      <c r="E72" s="293"/>
      <c r="F72" s="113" t="s">
        <v>111</v>
      </c>
      <c r="G72" s="114"/>
      <c r="H72" s="114"/>
      <c r="I72" s="33" t="e">
        <f>H72/G72*100</f>
        <v>#DIV/0!</v>
      </c>
      <c r="J72" s="36" t="e">
        <f>E72/I72*100</f>
        <v>#DIV/0!</v>
      </c>
      <c r="K72" s="153" t="s">
        <v>48</v>
      </c>
      <c r="L72" s="127">
        <v>100</v>
      </c>
      <c r="M72" s="219">
        <v>98</v>
      </c>
      <c r="N72" s="220">
        <f>M72/L72*100</f>
        <v>98</v>
      </c>
      <c r="O72" s="350"/>
      <c r="P72" s="338"/>
      <c r="Q72" s="32"/>
      <c r="R72" s="32"/>
      <c r="S72" s="32"/>
    </row>
    <row r="73" spans="1:19" s="30" customFormat="1" ht="78.75" x14ac:dyDescent="0.25">
      <c r="A73" s="282"/>
      <c r="B73" s="284"/>
      <c r="C73" s="294"/>
      <c r="D73" s="295"/>
      <c r="E73" s="296"/>
      <c r="F73" s="113" t="s">
        <v>110</v>
      </c>
      <c r="G73" s="114"/>
      <c r="H73" s="114"/>
      <c r="I73" s="33" t="e">
        <f>H73/G73*100</f>
        <v>#DIV/0!</v>
      </c>
      <c r="J73" s="36" t="e">
        <f>E73/I73*100</f>
        <v>#DIV/0!</v>
      </c>
      <c r="K73" s="153" t="s">
        <v>49</v>
      </c>
      <c r="L73" s="218">
        <v>2</v>
      </c>
      <c r="M73" s="219">
        <v>2</v>
      </c>
      <c r="N73" s="220">
        <f>M73/L73*100</f>
        <v>100</v>
      </c>
      <c r="O73" s="350"/>
      <c r="P73" s="338"/>
      <c r="Q73" s="32"/>
      <c r="R73" s="32"/>
      <c r="S73" s="32"/>
    </row>
    <row r="74" spans="1:19" s="30" customFormat="1" ht="173.25" x14ac:dyDescent="0.25">
      <c r="A74" s="282"/>
      <c r="B74" s="284"/>
      <c r="C74" s="294"/>
      <c r="D74" s="295"/>
      <c r="E74" s="296"/>
      <c r="F74" s="113" t="s">
        <v>112</v>
      </c>
      <c r="G74" s="114"/>
      <c r="H74" s="114"/>
      <c r="I74" s="33" t="e">
        <f>H74/G74*100</f>
        <v>#DIV/0!</v>
      </c>
      <c r="J74" s="36" t="e">
        <f>E74/I74*100</f>
        <v>#DIV/0!</v>
      </c>
      <c r="K74" s="153" t="s">
        <v>36</v>
      </c>
      <c r="L74" s="218" t="s">
        <v>37</v>
      </c>
      <c r="M74" s="219">
        <v>1</v>
      </c>
      <c r="N74" s="220">
        <v>100</v>
      </c>
      <c r="O74" s="350"/>
      <c r="P74" s="338"/>
      <c r="Q74" s="32"/>
      <c r="R74" s="32"/>
      <c r="S74" s="32"/>
    </row>
    <row r="75" spans="1:19" s="30" customFormat="1" ht="94.5" x14ac:dyDescent="0.25">
      <c r="A75" s="282"/>
      <c r="B75" s="284"/>
      <c r="C75" s="294"/>
      <c r="D75" s="295"/>
      <c r="E75" s="296"/>
      <c r="F75" s="116" t="s">
        <v>113</v>
      </c>
      <c r="G75" s="114"/>
      <c r="H75" s="114"/>
      <c r="I75" s="33" t="e">
        <f>H75/G75*100</f>
        <v>#DIV/0!</v>
      </c>
      <c r="J75" s="36" t="e">
        <f>E75/I75*100</f>
        <v>#DIV/0!</v>
      </c>
      <c r="K75" s="153" t="s">
        <v>38</v>
      </c>
      <c r="L75" s="218">
        <v>100</v>
      </c>
      <c r="M75" s="219">
        <v>100</v>
      </c>
      <c r="N75" s="220">
        <f>M75/L75*100</f>
        <v>100</v>
      </c>
      <c r="O75" s="350"/>
      <c r="P75" s="338"/>
      <c r="Q75" s="32"/>
      <c r="R75" s="32"/>
      <c r="S75" s="32"/>
    </row>
    <row r="76" spans="1:19" s="30" customFormat="1" ht="63" x14ac:dyDescent="0.25">
      <c r="A76" s="282"/>
      <c r="B76" s="284"/>
      <c r="C76" s="294"/>
      <c r="D76" s="295"/>
      <c r="E76" s="296"/>
      <c r="F76" s="117"/>
      <c r="G76" s="118"/>
      <c r="H76" s="118"/>
      <c r="I76" s="118"/>
      <c r="J76" s="119"/>
      <c r="K76" s="154" t="s">
        <v>39</v>
      </c>
      <c r="L76" s="221">
        <v>0</v>
      </c>
      <c r="M76" s="221">
        <v>0</v>
      </c>
      <c r="N76" s="220">
        <v>100</v>
      </c>
      <c r="O76" s="350"/>
      <c r="P76" s="338"/>
      <c r="Q76" s="32"/>
      <c r="R76" s="32"/>
      <c r="S76" s="32"/>
    </row>
    <row r="77" spans="1:19" s="30" customFormat="1" ht="16.5" customHeight="1" thickBot="1" x14ac:dyDescent="0.3">
      <c r="A77" s="282"/>
      <c r="B77" s="285"/>
      <c r="C77" s="297"/>
      <c r="D77" s="298"/>
      <c r="E77" s="299"/>
      <c r="F77" s="145"/>
      <c r="G77" s="146"/>
      <c r="H77" s="146"/>
      <c r="I77" s="146"/>
      <c r="J77" s="155"/>
      <c r="K77" s="320" t="s">
        <v>108</v>
      </c>
      <c r="L77" s="321"/>
      <c r="M77" s="322"/>
      <c r="N77" s="137">
        <v>99.6</v>
      </c>
      <c r="O77" s="351"/>
      <c r="P77" s="339"/>
      <c r="Q77" s="32"/>
      <c r="R77" s="32"/>
      <c r="S77" s="32"/>
    </row>
    <row r="78" spans="1:19" s="30" customFormat="1" ht="47.25" customHeight="1" x14ac:dyDescent="0.25">
      <c r="A78" s="282">
        <v>7</v>
      </c>
      <c r="B78" s="283" t="s">
        <v>241</v>
      </c>
      <c r="C78" s="34">
        <v>16</v>
      </c>
      <c r="D78" s="34">
        <v>14</v>
      </c>
      <c r="E78" s="34">
        <f>D78/C78*100</f>
        <v>87.5</v>
      </c>
      <c r="F78" s="111" t="s">
        <v>64</v>
      </c>
      <c r="G78" s="33">
        <v>1</v>
      </c>
      <c r="H78" s="33">
        <v>0</v>
      </c>
      <c r="I78" s="33">
        <f>H78/G78*100</f>
        <v>0</v>
      </c>
      <c r="J78" s="36" t="e">
        <f>E78/I78*100</f>
        <v>#DIV/0!</v>
      </c>
      <c r="K78" s="38" t="s">
        <v>50</v>
      </c>
      <c r="L78" s="199">
        <v>138</v>
      </c>
      <c r="M78" s="199">
        <v>141</v>
      </c>
      <c r="N78" s="222">
        <f>M78/L78*100</f>
        <v>102.17391304347827</v>
      </c>
      <c r="O78" s="361"/>
      <c r="P78" s="334">
        <v>98.27</v>
      </c>
      <c r="Q78" s="353" t="s">
        <v>238</v>
      </c>
      <c r="R78" s="32"/>
      <c r="S78" s="32"/>
    </row>
    <row r="79" spans="1:19" s="30" customFormat="1" ht="63" customHeight="1" x14ac:dyDescent="0.25">
      <c r="A79" s="282"/>
      <c r="B79" s="284"/>
      <c r="C79" s="291" t="s">
        <v>263</v>
      </c>
      <c r="D79" s="292"/>
      <c r="E79" s="293"/>
      <c r="F79" s="113" t="s">
        <v>111</v>
      </c>
      <c r="G79" s="114">
        <v>0</v>
      </c>
      <c r="H79" s="114">
        <v>0</v>
      </c>
      <c r="I79" s="33" t="e">
        <f>H79/G79*100</f>
        <v>#DIV/0!</v>
      </c>
      <c r="J79" s="36" t="e">
        <f>E79/I79*100</f>
        <v>#DIV/0!</v>
      </c>
      <c r="K79" s="78" t="s">
        <v>51</v>
      </c>
      <c r="L79" s="199">
        <v>163</v>
      </c>
      <c r="M79" s="199">
        <v>151</v>
      </c>
      <c r="N79" s="222">
        <f>M79/L79*100</f>
        <v>92.638036809815944</v>
      </c>
      <c r="O79" s="350"/>
      <c r="P79" s="335"/>
      <c r="Q79" s="354"/>
      <c r="R79" s="32"/>
      <c r="S79" s="32"/>
    </row>
    <row r="80" spans="1:19" s="30" customFormat="1" ht="189" customHeight="1" x14ac:dyDescent="0.25">
      <c r="A80" s="282"/>
      <c r="B80" s="284"/>
      <c r="C80" s="294"/>
      <c r="D80" s="295"/>
      <c r="E80" s="296"/>
      <c r="F80" s="113" t="s">
        <v>110</v>
      </c>
      <c r="G80" s="114">
        <v>0</v>
      </c>
      <c r="H80" s="114">
        <v>0</v>
      </c>
      <c r="I80" s="33" t="e">
        <f>H80/G80*100</f>
        <v>#DIV/0!</v>
      </c>
      <c r="J80" s="36" t="e">
        <f>E80/I80*100</f>
        <v>#DIV/0!</v>
      </c>
      <c r="K80" s="78" t="s">
        <v>264</v>
      </c>
      <c r="L80" s="223">
        <v>6</v>
      </c>
      <c r="M80" s="199">
        <v>6</v>
      </c>
      <c r="N80" s="222">
        <f>M80/L80*100</f>
        <v>100</v>
      </c>
      <c r="O80" s="352"/>
      <c r="P80" s="335"/>
      <c r="Q80" s="354"/>
      <c r="R80" s="32"/>
      <c r="S80" s="32"/>
    </row>
    <row r="81" spans="1:19" s="30" customFormat="1" ht="15.75" x14ac:dyDescent="0.25">
      <c r="A81" s="282"/>
      <c r="B81" s="284"/>
      <c r="C81" s="294"/>
      <c r="D81" s="295"/>
      <c r="E81" s="296"/>
      <c r="F81" s="120"/>
      <c r="G81" s="142"/>
      <c r="H81" s="142"/>
      <c r="I81" s="142"/>
      <c r="J81" s="122"/>
      <c r="K81" s="122"/>
      <c r="L81" s="356"/>
      <c r="M81" s="357"/>
      <c r="N81" s="359"/>
      <c r="O81" s="349" t="e">
        <f>N81/M81*100</f>
        <v>#DIV/0!</v>
      </c>
      <c r="P81" s="335"/>
      <c r="Q81" s="354"/>
      <c r="R81" s="32"/>
      <c r="S81" s="32"/>
    </row>
    <row r="82" spans="1:19" s="30" customFormat="1" ht="15.75" x14ac:dyDescent="0.25">
      <c r="A82" s="282"/>
      <c r="B82" s="284"/>
      <c r="C82" s="294"/>
      <c r="D82" s="295"/>
      <c r="E82" s="296"/>
      <c r="F82" s="120"/>
      <c r="G82" s="142"/>
      <c r="H82" s="142"/>
      <c r="I82" s="142"/>
      <c r="J82" s="122"/>
      <c r="K82" s="122"/>
      <c r="L82" s="356"/>
      <c r="M82" s="358"/>
      <c r="N82" s="360"/>
      <c r="O82" s="352"/>
      <c r="P82" s="335"/>
      <c r="Q82" s="354"/>
      <c r="R82" s="32"/>
      <c r="S82" s="32"/>
    </row>
    <row r="83" spans="1:19" s="30" customFormat="1" ht="16.5" customHeight="1" thickBot="1" x14ac:dyDescent="0.3">
      <c r="A83" s="282"/>
      <c r="B83" s="285"/>
      <c r="C83" s="297"/>
      <c r="D83" s="298"/>
      <c r="E83" s="299"/>
      <c r="F83" s="145"/>
      <c r="G83" s="146"/>
      <c r="H83" s="146"/>
      <c r="I83" s="146"/>
      <c r="J83" s="155"/>
      <c r="K83" s="146"/>
      <c r="L83" s="300" t="s">
        <v>108</v>
      </c>
      <c r="M83" s="301"/>
      <c r="N83" s="302"/>
      <c r="O83" s="137">
        <v>98.27</v>
      </c>
      <c r="P83" s="336"/>
      <c r="Q83" s="355"/>
      <c r="R83" s="32"/>
      <c r="S83" s="32"/>
    </row>
    <row r="84" spans="1:19" s="30" customFormat="1" ht="31.5" customHeight="1" x14ac:dyDescent="0.25">
      <c r="A84" s="282">
        <v>8</v>
      </c>
      <c r="B84" s="283" t="s">
        <v>15</v>
      </c>
      <c r="C84" s="34">
        <v>21</v>
      </c>
      <c r="D84" s="34">
        <v>16</v>
      </c>
      <c r="E84" s="34">
        <v>76.2</v>
      </c>
      <c r="F84" s="111" t="s">
        <v>64</v>
      </c>
      <c r="G84" s="33">
        <v>0</v>
      </c>
      <c r="H84" s="33">
        <v>0</v>
      </c>
      <c r="I84" s="33">
        <v>0</v>
      </c>
      <c r="J84" s="36" t="e">
        <f>E84/I84*100</f>
        <v>#DIV/0!</v>
      </c>
      <c r="K84" s="81" t="s">
        <v>271</v>
      </c>
      <c r="L84" s="224">
        <v>837.88</v>
      </c>
      <c r="M84" s="199">
        <v>979.37</v>
      </c>
      <c r="N84" s="222">
        <f>M84/L84*100</f>
        <v>116.88666634840312</v>
      </c>
      <c r="O84" s="361">
        <v>95.45</v>
      </c>
      <c r="P84" s="334" t="s">
        <v>121</v>
      </c>
      <c r="Q84" s="353" t="s">
        <v>16</v>
      </c>
      <c r="R84" s="32"/>
      <c r="S84" s="32"/>
    </row>
    <row r="85" spans="1:19" s="30" customFormat="1" ht="78.75" customHeight="1" x14ac:dyDescent="0.25">
      <c r="A85" s="282"/>
      <c r="B85" s="284"/>
      <c r="C85" s="291" t="s">
        <v>14</v>
      </c>
      <c r="D85" s="292"/>
      <c r="E85" s="293"/>
      <c r="F85" s="113" t="s">
        <v>111</v>
      </c>
      <c r="G85" s="114">
        <v>0</v>
      </c>
      <c r="H85" s="114">
        <v>0</v>
      </c>
      <c r="I85" s="33" t="e">
        <f>H85/G85*100</f>
        <v>#DIV/0!</v>
      </c>
      <c r="J85" s="36" t="e">
        <f>E85/I85*100</f>
        <v>#DIV/0!</v>
      </c>
      <c r="K85" s="156" t="s">
        <v>272</v>
      </c>
      <c r="L85" s="224">
        <v>107.5</v>
      </c>
      <c r="M85" s="199">
        <v>110.4</v>
      </c>
      <c r="N85" s="222">
        <f>M85/L85*100</f>
        <v>102.69767441860466</v>
      </c>
      <c r="O85" s="350"/>
      <c r="P85" s="335"/>
      <c r="Q85" s="354"/>
      <c r="R85" s="32"/>
      <c r="S85" s="32"/>
    </row>
    <row r="86" spans="1:19" s="30" customFormat="1" ht="20.25" customHeight="1" x14ac:dyDescent="0.2">
      <c r="A86" s="282"/>
      <c r="B86" s="284"/>
      <c r="C86" s="294"/>
      <c r="D86" s="295"/>
      <c r="E86" s="296"/>
      <c r="F86" s="113" t="s">
        <v>110</v>
      </c>
      <c r="G86" s="114">
        <v>0</v>
      </c>
      <c r="H86" s="114">
        <v>0</v>
      </c>
      <c r="I86" s="33" t="e">
        <f>H86/G86*100</f>
        <v>#DIV/0!</v>
      </c>
      <c r="J86" s="36" t="e">
        <f>E86/I86*100</f>
        <v>#DIV/0!</v>
      </c>
      <c r="K86" s="157" t="s">
        <v>54</v>
      </c>
      <c r="L86" s="224"/>
      <c r="M86" s="199"/>
      <c r="N86" s="222"/>
      <c r="O86" s="350"/>
      <c r="P86" s="335"/>
      <c r="Q86" s="354"/>
      <c r="R86" s="32"/>
      <c r="S86" s="32"/>
    </row>
    <row r="87" spans="1:19" s="30" customFormat="1" ht="27" customHeight="1" x14ac:dyDescent="0.25">
      <c r="A87" s="282"/>
      <c r="B87" s="284"/>
      <c r="C87" s="294"/>
      <c r="D87" s="295"/>
      <c r="E87" s="296"/>
      <c r="F87" s="113" t="s">
        <v>112</v>
      </c>
      <c r="G87" s="114"/>
      <c r="H87" s="114"/>
      <c r="I87" s="33" t="e">
        <f>H87/G87*100</f>
        <v>#DIV/0!</v>
      </c>
      <c r="J87" s="36" t="e">
        <f>E87/I87*100</f>
        <v>#DIV/0!</v>
      </c>
      <c r="K87" s="81" t="s">
        <v>273</v>
      </c>
      <c r="L87" s="224">
        <v>754.85</v>
      </c>
      <c r="M87" s="199">
        <v>886.75</v>
      </c>
      <c r="N87" s="222">
        <f t="shared" ref="N87:N97" si="3">M87/L87*100</f>
        <v>117.47367026561568</v>
      </c>
      <c r="O87" s="350"/>
      <c r="P87" s="335"/>
      <c r="Q87" s="354"/>
      <c r="R87" s="32"/>
      <c r="S87" s="32"/>
    </row>
    <row r="88" spans="1:19" s="30" customFormat="1" ht="40.5" customHeight="1" x14ac:dyDescent="0.25">
      <c r="A88" s="282"/>
      <c r="B88" s="284"/>
      <c r="C88" s="294"/>
      <c r="D88" s="295"/>
      <c r="E88" s="296"/>
      <c r="F88" s="116" t="s">
        <v>113</v>
      </c>
      <c r="G88" s="114"/>
      <c r="H88" s="114"/>
      <c r="I88" s="33" t="e">
        <f>H88/G88*100</f>
        <v>#DIV/0!</v>
      </c>
      <c r="J88" s="36" t="e">
        <f>E88/I88*100</f>
        <v>#DIV/0!</v>
      </c>
      <c r="K88" s="156" t="s">
        <v>274</v>
      </c>
      <c r="L88" s="224">
        <v>108.9</v>
      </c>
      <c r="M88" s="199">
        <v>112</v>
      </c>
      <c r="N88" s="222">
        <f t="shared" si="3"/>
        <v>102.84664830119374</v>
      </c>
      <c r="O88" s="350"/>
      <c r="P88" s="335"/>
      <c r="Q88" s="354"/>
      <c r="R88" s="32"/>
      <c r="S88" s="32"/>
    </row>
    <row r="89" spans="1:19" s="30" customFormat="1" ht="27" customHeight="1" x14ac:dyDescent="0.25">
      <c r="A89" s="282"/>
      <c r="B89" s="284"/>
      <c r="C89" s="294"/>
      <c r="D89" s="295"/>
      <c r="E89" s="296"/>
      <c r="F89" s="158"/>
      <c r="G89" s="159"/>
      <c r="H89" s="159"/>
      <c r="I89" s="44"/>
      <c r="J89" s="43"/>
      <c r="K89" s="81" t="s">
        <v>275</v>
      </c>
      <c r="L89" s="224">
        <v>83.03</v>
      </c>
      <c r="M89" s="199">
        <v>92.62</v>
      </c>
      <c r="N89" s="222">
        <f t="shared" si="3"/>
        <v>111.55004215343851</v>
      </c>
      <c r="O89" s="350"/>
      <c r="P89" s="335"/>
      <c r="Q89" s="354"/>
      <c r="R89" s="32"/>
      <c r="S89" s="32"/>
    </row>
    <row r="90" spans="1:19" s="30" customFormat="1" ht="40.5" customHeight="1" x14ac:dyDescent="0.25">
      <c r="A90" s="282"/>
      <c r="B90" s="284"/>
      <c r="C90" s="294"/>
      <c r="D90" s="295"/>
      <c r="E90" s="296"/>
      <c r="F90" s="158"/>
      <c r="G90" s="159"/>
      <c r="H90" s="159"/>
      <c r="I90" s="44"/>
      <c r="J90" s="43"/>
      <c r="K90" s="156" t="s">
        <v>276</v>
      </c>
      <c r="L90" s="224">
        <v>100.5</v>
      </c>
      <c r="M90" s="199">
        <v>102</v>
      </c>
      <c r="N90" s="222">
        <f t="shared" si="3"/>
        <v>101.49253731343283</v>
      </c>
      <c r="O90" s="350"/>
      <c r="P90" s="335"/>
      <c r="Q90" s="354"/>
      <c r="R90" s="32"/>
      <c r="S90" s="32"/>
    </row>
    <row r="91" spans="1:19" s="30" customFormat="1" ht="81" customHeight="1" x14ac:dyDescent="0.25">
      <c r="A91" s="282"/>
      <c r="B91" s="284"/>
      <c r="C91" s="294"/>
      <c r="D91" s="295"/>
      <c r="E91" s="296"/>
      <c r="F91" s="158"/>
      <c r="G91" s="159"/>
      <c r="H91" s="159"/>
      <c r="I91" s="44"/>
      <c r="J91" s="43"/>
      <c r="K91" s="160" t="s">
        <v>277</v>
      </c>
      <c r="L91" s="224">
        <v>133</v>
      </c>
      <c r="M91" s="199">
        <v>137.80000000000001</v>
      </c>
      <c r="N91" s="222">
        <f t="shared" si="3"/>
        <v>103.609022556391</v>
      </c>
      <c r="O91" s="350"/>
      <c r="P91" s="335"/>
      <c r="Q91" s="354"/>
      <c r="R91" s="32"/>
      <c r="S91" s="32"/>
    </row>
    <row r="92" spans="1:19" s="30" customFormat="1" ht="67.5" customHeight="1" x14ac:dyDescent="0.25">
      <c r="A92" s="282"/>
      <c r="B92" s="284"/>
      <c r="C92" s="294"/>
      <c r="D92" s="295"/>
      <c r="E92" s="296"/>
      <c r="F92" s="158"/>
      <c r="G92" s="159"/>
      <c r="H92" s="159"/>
      <c r="I92" s="44"/>
      <c r="J92" s="43"/>
      <c r="K92" s="160" t="s">
        <v>278</v>
      </c>
      <c r="L92" s="224">
        <v>2730</v>
      </c>
      <c r="M92" s="199">
        <v>2702.8</v>
      </c>
      <c r="N92" s="222">
        <f t="shared" si="3"/>
        <v>99.003663003663007</v>
      </c>
      <c r="O92" s="350"/>
      <c r="P92" s="335"/>
      <c r="Q92" s="354"/>
      <c r="R92" s="32"/>
      <c r="S92" s="32"/>
    </row>
    <row r="93" spans="1:19" s="30" customFormat="1" ht="94.5" customHeight="1" x14ac:dyDescent="0.25">
      <c r="A93" s="282"/>
      <c r="B93" s="284"/>
      <c r="C93" s="294"/>
      <c r="D93" s="295"/>
      <c r="E93" s="296"/>
      <c r="F93" s="158"/>
      <c r="G93" s="159"/>
      <c r="H93" s="159"/>
      <c r="I93" s="44"/>
      <c r="J93" s="43"/>
      <c r="K93" s="160" t="s">
        <v>279</v>
      </c>
      <c r="L93" s="224">
        <v>5554</v>
      </c>
      <c r="M93" s="199">
        <v>5458</v>
      </c>
      <c r="N93" s="222">
        <f t="shared" si="3"/>
        <v>98.271516024486857</v>
      </c>
      <c r="O93" s="350"/>
      <c r="P93" s="335"/>
      <c r="Q93" s="354"/>
      <c r="R93" s="32"/>
      <c r="S93" s="32"/>
    </row>
    <row r="94" spans="1:19" s="30" customFormat="1" ht="126" customHeight="1" x14ac:dyDescent="0.25">
      <c r="A94" s="282"/>
      <c r="B94" s="284"/>
      <c r="C94" s="294"/>
      <c r="D94" s="295"/>
      <c r="E94" s="296"/>
      <c r="F94" s="120"/>
      <c r="G94" s="142"/>
      <c r="H94" s="142"/>
      <c r="I94" s="142"/>
      <c r="J94" s="122"/>
      <c r="K94" s="115" t="s">
        <v>52</v>
      </c>
      <c r="L94" s="201">
        <v>34511</v>
      </c>
      <c r="M94" s="202">
        <v>30064.2</v>
      </c>
      <c r="N94" s="222">
        <f t="shared" si="3"/>
        <v>87.114832951812474</v>
      </c>
      <c r="O94" s="350"/>
      <c r="P94" s="335"/>
      <c r="Q94" s="354"/>
      <c r="R94" s="32"/>
      <c r="S94" s="32"/>
    </row>
    <row r="95" spans="1:19" s="30" customFormat="1" ht="141.75" customHeight="1" x14ac:dyDescent="0.25">
      <c r="A95" s="282"/>
      <c r="B95" s="284"/>
      <c r="C95" s="294"/>
      <c r="D95" s="295"/>
      <c r="E95" s="296"/>
      <c r="F95" s="120"/>
      <c r="G95" s="142"/>
      <c r="H95" s="142"/>
      <c r="I95" s="142"/>
      <c r="J95" s="122"/>
      <c r="K95" s="115" t="s">
        <v>53</v>
      </c>
      <c r="L95" s="201">
        <v>104</v>
      </c>
      <c r="M95" s="202">
        <v>116.2</v>
      </c>
      <c r="N95" s="222">
        <f t="shared" si="3"/>
        <v>111.73076923076923</v>
      </c>
      <c r="O95" s="350"/>
      <c r="P95" s="335"/>
      <c r="Q95" s="354"/>
      <c r="R95" s="32"/>
      <c r="S95" s="32"/>
    </row>
    <row r="96" spans="1:19" s="30" customFormat="1" ht="54" customHeight="1" x14ac:dyDescent="0.25">
      <c r="A96" s="282"/>
      <c r="B96" s="284"/>
      <c r="C96" s="294"/>
      <c r="D96" s="295"/>
      <c r="E96" s="296"/>
      <c r="F96" s="120"/>
      <c r="G96" s="142"/>
      <c r="H96" s="142"/>
      <c r="I96" s="142"/>
      <c r="J96" s="122"/>
      <c r="K96" s="156" t="s">
        <v>280</v>
      </c>
      <c r="L96" s="225">
        <v>38500</v>
      </c>
      <c r="M96" s="202">
        <v>109254</v>
      </c>
      <c r="N96" s="222">
        <f t="shared" si="3"/>
        <v>283.77662337662338</v>
      </c>
      <c r="O96" s="350"/>
      <c r="P96" s="335"/>
      <c r="Q96" s="354"/>
      <c r="R96" s="32"/>
      <c r="S96" s="32"/>
    </row>
    <row r="97" spans="1:19" s="30" customFormat="1" ht="15.75" customHeight="1" x14ac:dyDescent="0.25">
      <c r="A97" s="282"/>
      <c r="B97" s="284"/>
      <c r="C97" s="294"/>
      <c r="D97" s="295"/>
      <c r="E97" s="296"/>
      <c r="F97" s="120"/>
      <c r="G97" s="142"/>
      <c r="H97" s="142"/>
      <c r="I97" s="142"/>
      <c r="J97" s="122"/>
      <c r="K97" s="160" t="s">
        <v>281</v>
      </c>
      <c r="L97" s="226">
        <v>1400</v>
      </c>
      <c r="M97" s="227">
        <v>1179</v>
      </c>
      <c r="N97" s="349">
        <f t="shared" si="3"/>
        <v>84.214285714285722</v>
      </c>
      <c r="O97" s="350"/>
      <c r="P97" s="335"/>
      <c r="Q97" s="354"/>
      <c r="R97" s="32"/>
      <c r="S97" s="32"/>
    </row>
    <row r="98" spans="1:19" s="30" customFormat="1" ht="15.75" x14ac:dyDescent="0.25">
      <c r="A98" s="282"/>
      <c r="B98" s="284"/>
      <c r="C98" s="294"/>
      <c r="D98" s="295"/>
      <c r="E98" s="296"/>
      <c r="F98" s="120"/>
      <c r="G98" s="142"/>
      <c r="H98" s="142"/>
      <c r="I98" s="142"/>
      <c r="J98" s="122"/>
      <c r="K98" s="160"/>
      <c r="L98" s="226"/>
      <c r="M98" s="228"/>
      <c r="N98" s="352"/>
      <c r="O98" s="350"/>
      <c r="P98" s="335"/>
      <c r="Q98" s="354"/>
      <c r="R98" s="32"/>
      <c r="S98" s="32"/>
    </row>
    <row r="99" spans="1:19" s="30" customFormat="1" ht="67.5" customHeight="1" x14ac:dyDescent="0.25">
      <c r="A99" s="282"/>
      <c r="B99" s="284"/>
      <c r="C99" s="294"/>
      <c r="D99" s="295"/>
      <c r="E99" s="296"/>
      <c r="F99" s="120"/>
      <c r="G99" s="142"/>
      <c r="H99" s="142"/>
      <c r="I99" s="142"/>
      <c r="J99" s="122"/>
      <c r="K99" s="160" t="s">
        <v>282</v>
      </c>
      <c r="L99" s="229">
        <v>6</v>
      </c>
      <c r="M99" s="202">
        <v>6</v>
      </c>
      <c r="N99" s="222">
        <f>M99/L99*100</f>
        <v>100</v>
      </c>
      <c r="O99" s="350"/>
      <c r="P99" s="335"/>
      <c r="Q99" s="354"/>
      <c r="R99" s="32"/>
      <c r="S99" s="32"/>
    </row>
    <row r="100" spans="1:19" s="30" customFormat="1" ht="15.75" customHeight="1" x14ac:dyDescent="0.25">
      <c r="A100" s="282"/>
      <c r="B100" s="284"/>
      <c r="C100" s="294"/>
      <c r="D100" s="295"/>
      <c r="E100" s="296"/>
      <c r="F100" s="120"/>
      <c r="G100" s="142"/>
      <c r="H100" s="142"/>
      <c r="I100" s="142"/>
      <c r="J100" s="122"/>
      <c r="K100" s="192" t="s">
        <v>283</v>
      </c>
      <c r="L100" s="230">
        <v>881.3</v>
      </c>
      <c r="M100" s="227">
        <v>739.9</v>
      </c>
      <c r="N100" s="349">
        <f>M100/L100*100</f>
        <v>83.955520254169983</v>
      </c>
      <c r="O100" s="350"/>
      <c r="P100" s="335"/>
      <c r="Q100" s="354"/>
      <c r="R100" s="32"/>
      <c r="S100" s="32"/>
    </row>
    <row r="101" spans="1:19" s="30" customFormat="1" ht="15.75" x14ac:dyDescent="0.25">
      <c r="A101" s="282"/>
      <c r="B101" s="284"/>
      <c r="C101" s="294"/>
      <c r="D101" s="295"/>
      <c r="E101" s="296"/>
      <c r="F101" s="120"/>
      <c r="G101" s="142"/>
      <c r="H101" s="142"/>
      <c r="I101" s="142"/>
      <c r="J101" s="122"/>
      <c r="K101" s="192"/>
      <c r="L101" s="231"/>
      <c r="M101" s="228"/>
      <c r="N101" s="352"/>
      <c r="O101" s="350"/>
      <c r="P101" s="335"/>
      <c r="Q101" s="354"/>
      <c r="R101" s="32"/>
      <c r="S101" s="32"/>
    </row>
    <row r="102" spans="1:19" s="30" customFormat="1" ht="40.5" customHeight="1" x14ac:dyDescent="0.25">
      <c r="A102" s="282"/>
      <c r="B102" s="284"/>
      <c r="C102" s="294"/>
      <c r="D102" s="295"/>
      <c r="E102" s="296"/>
      <c r="F102" s="120"/>
      <c r="G102" s="142"/>
      <c r="H102" s="142"/>
      <c r="I102" s="142"/>
      <c r="J102" s="122"/>
      <c r="K102" s="160" t="s">
        <v>284</v>
      </c>
      <c r="L102" s="226">
        <v>93013</v>
      </c>
      <c r="M102" s="202">
        <v>68508</v>
      </c>
      <c r="N102" s="222">
        <f>M102/L102*100</f>
        <v>73.654220377796648</v>
      </c>
      <c r="O102" s="350"/>
      <c r="P102" s="335"/>
      <c r="Q102" s="354"/>
      <c r="R102" s="32"/>
      <c r="S102" s="32"/>
    </row>
    <row r="103" spans="1:19" s="30" customFormat="1" ht="47.25" customHeight="1" x14ac:dyDescent="0.25">
      <c r="A103" s="282"/>
      <c r="B103" s="284"/>
      <c r="C103" s="294"/>
      <c r="D103" s="295"/>
      <c r="E103" s="296"/>
      <c r="F103" s="120"/>
      <c r="G103" s="142"/>
      <c r="H103" s="142"/>
      <c r="I103" s="142"/>
      <c r="J103" s="122"/>
      <c r="K103" s="161" t="s">
        <v>285</v>
      </c>
      <c r="L103" s="226">
        <v>9818</v>
      </c>
      <c r="M103" s="202">
        <v>3647.5</v>
      </c>
      <c r="N103" s="222">
        <f>M103/L103*100</f>
        <v>37.151150947239763</v>
      </c>
      <c r="O103" s="350"/>
      <c r="P103" s="335"/>
      <c r="Q103" s="354"/>
      <c r="R103" s="32"/>
      <c r="S103" s="32"/>
    </row>
    <row r="104" spans="1:19" s="30" customFormat="1" ht="94.5" customHeight="1" x14ac:dyDescent="0.25">
      <c r="A104" s="282"/>
      <c r="B104" s="284"/>
      <c r="C104" s="294"/>
      <c r="D104" s="295"/>
      <c r="E104" s="296"/>
      <c r="F104" s="120"/>
      <c r="G104" s="142"/>
      <c r="H104" s="142"/>
      <c r="I104" s="142"/>
      <c r="J104" s="122"/>
      <c r="K104" s="160" t="s">
        <v>286</v>
      </c>
      <c r="L104" s="226">
        <v>138</v>
      </c>
      <c r="M104" s="202">
        <v>141</v>
      </c>
      <c r="N104" s="222">
        <f>M104/L104*100</f>
        <v>102.17391304347827</v>
      </c>
      <c r="O104" s="350"/>
      <c r="P104" s="335"/>
      <c r="Q104" s="354"/>
      <c r="R104" s="32"/>
      <c r="S104" s="32"/>
    </row>
    <row r="105" spans="1:19" s="30" customFormat="1" ht="175.5" customHeight="1" x14ac:dyDescent="0.25">
      <c r="A105" s="282"/>
      <c r="B105" s="284"/>
      <c r="C105" s="294"/>
      <c r="D105" s="295"/>
      <c r="E105" s="296"/>
      <c r="F105" s="120"/>
      <c r="G105" s="142"/>
      <c r="H105" s="142"/>
      <c r="I105" s="142"/>
      <c r="J105" s="122"/>
      <c r="K105" s="160" t="s">
        <v>287</v>
      </c>
      <c r="L105" s="232">
        <v>15.3</v>
      </c>
      <c r="M105" s="202">
        <v>15.3</v>
      </c>
      <c r="N105" s="222">
        <f>M105/L105*100</f>
        <v>100</v>
      </c>
      <c r="O105" s="350"/>
      <c r="P105" s="335"/>
      <c r="Q105" s="354"/>
      <c r="R105" s="32"/>
      <c r="S105" s="32"/>
    </row>
    <row r="106" spans="1:19" s="30" customFormat="1" ht="40.5" customHeight="1" x14ac:dyDescent="0.25">
      <c r="A106" s="282"/>
      <c r="B106" s="284"/>
      <c r="C106" s="294"/>
      <c r="D106" s="295"/>
      <c r="E106" s="296"/>
      <c r="F106" s="120"/>
      <c r="G106" s="142"/>
      <c r="H106" s="142"/>
      <c r="I106" s="142"/>
      <c r="J106" s="122"/>
      <c r="K106" s="160" t="s">
        <v>288</v>
      </c>
      <c r="L106" s="226">
        <v>2</v>
      </c>
      <c r="M106" s="202">
        <v>1</v>
      </c>
      <c r="N106" s="222">
        <f>M106/L106*100</f>
        <v>50</v>
      </c>
      <c r="O106" s="350"/>
      <c r="P106" s="335"/>
      <c r="Q106" s="354"/>
      <c r="R106" s="32"/>
      <c r="S106" s="32"/>
    </row>
    <row r="107" spans="1:19" s="30" customFormat="1" ht="81" customHeight="1" x14ac:dyDescent="0.25">
      <c r="A107" s="282"/>
      <c r="B107" s="284"/>
      <c r="C107" s="294"/>
      <c r="D107" s="295"/>
      <c r="E107" s="296"/>
      <c r="F107" s="120"/>
      <c r="G107" s="142"/>
      <c r="H107" s="142"/>
      <c r="I107" s="142"/>
      <c r="J107" s="122"/>
      <c r="K107" s="160" t="s">
        <v>289</v>
      </c>
      <c r="L107" s="226">
        <v>68</v>
      </c>
      <c r="M107" s="202">
        <v>68</v>
      </c>
      <c r="N107" s="222">
        <v>97.1</v>
      </c>
      <c r="O107" s="350"/>
      <c r="P107" s="335"/>
      <c r="Q107" s="354"/>
      <c r="R107" s="32"/>
      <c r="S107" s="32"/>
    </row>
    <row r="108" spans="1:19" s="30" customFormat="1" ht="67.5" customHeight="1" x14ac:dyDescent="0.25">
      <c r="A108" s="282"/>
      <c r="B108" s="284"/>
      <c r="C108" s="294"/>
      <c r="D108" s="295"/>
      <c r="E108" s="296"/>
      <c r="F108" s="120"/>
      <c r="G108" s="142"/>
      <c r="H108" s="142"/>
      <c r="I108" s="142"/>
      <c r="J108" s="122"/>
      <c r="K108" s="160" t="s">
        <v>290</v>
      </c>
      <c r="L108" s="224">
        <v>100</v>
      </c>
      <c r="M108" s="202">
        <v>100</v>
      </c>
      <c r="N108" s="222">
        <f>M108/L108*100</f>
        <v>100</v>
      </c>
      <c r="O108" s="350"/>
      <c r="P108" s="335"/>
      <c r="Q108" s="354"/>
      <c r="R108" s="32"/>
      <c r="S108" s="32"/>
    </row>
    <row r="109" spans="1:19" s="30" customFormat="1" ht="108" customHeight="1" x14ac:dyDescent="0.25">
      <c r="A109" s="282"/>
      <c r="B109" s="284"/>
      <c r="C109" s="294"/>
      <c r="D109" s="295"/>
      <c r="E109" s="296"/>
      <c r="F109" s="120"/>
      <c r="G109" s="142"/>
      <c r="H109" s="142"/>
      <c r="I109" s="142"/>
      <c r="J109" s="122"/>
      <c r="K109" s="160" t="s">
        <v>291</v>
      </c>
      <c r="L109" s="224">
        <v>0</v>
      </c>
      <c r="M109" s="202">
        <v>0</v>
      </c>
      <c r="N109" s="222">
        <v>100</v>
      </c>
      <c r="O109" s="350"/>
      <c r="P109" s="335"/>
      <c r="Q109" s="354"/>
      <c r="R109" s="32"/>
      <c r="S109" s="32"/>
    </row>
    <row r="110" spans="1:19" s="30" customFormat="1" ht="67.5" customHeight="1" x14ac:dyDescent="0.25">
      <c r="A110" s="282"/>
      <c r="B110" s="284"/>
      <c r="C110" s="294"/>
      <c r="D110" s="295"/>
      <c r="E110" s="296"/>
      <c r="F110" s="120"/>
      <c r="G110" s="142"/>
      <c r="H110" s="142"/>
      <c r="I110" s="142"/>
      <c r="J110" s="122"/>
      <c r="K110" s="160" t="s">
        <v>292</v>
      </c>
      <c r="L110" s="224">
        <v>45</v>
      </c>
      <c r="M110" s="202">
        <v>56.1</v>
      </c>
      <c r="N110" s="222">
        <f t="shared" ref="N110:N118" si="4">M110/L110*100</f>
        <v>124.66666666666666</v>
      </c>
      <c r="O110" s="350"/>
      <c r="P110" s="335"/>
      <c r="Q110" s="354"/>
      <c r="R110" s="32"/>
      <c r="S110" s="32"/>
    </row>
    <row r="111" spans="1:19" s="30" customFormat="1" ht="94.5" customHeight="1" x14ac:dyDescent="0.25">
      <c r="A111" s="282"/>
      <c r="B111" s="284"/>
      <c r="C111" s="294"/>
      <c r="D111" s="295"/>
      <c r="E111" s="296"/>
      <c r="F111" s="120"/>
      <c r="G111" s="142"/>
      <c r="H111" s="142"/>
      <c r="I111" s="142"/>
      <c r="J111" s="122"/>
      <c r="K111" s="160" t="s">
        <v>293</v>
      </c>
      <c r="L111" s="224">
        <v>92</v>
      </c>
      <c r="M111" s="202">
        <v>89</v>
      </c>
      <c r="N111" s="222">
        <f t="shared" si="4"/>
        <v>96.739130434782609</v>
      </c>
      <c r="O111" s="350"/>
      <c r="P111" s="335"/>
      <c r="Q111" s="354"/>
      <c r="R111" s="32"/>
      <c r="S111" s="32"/>
    </row>
    <row r="112" spans="1:19" s="30" customFormat="1" ht="94.5" customHeight="1" x14ac:dyDescent="0.25">
      <c r="A112" s="282"/>
      <c r="B112" s="284"/>
      <c r="C112" s="294"/>
      <c r="D112" s="295"/>
      <c r="E112" s="296"/>
      <c r="F112" s="120"/>
      <c r="G112" s="142"/>
      <c r="H112" s="142"/>
      <c r="I112" s="142"/>
      <c r="J112" s="122"/>
      <c r="K112" s="160" t="s">
        <v>294</v>
      </c>
      <c r="L112" s="233">
        <v>1900</v>
      </c>
      <c r="M112" s="202">
        <v>2094</v>
      </c>
      <c r="N112" s="222">
        <f t="shared" si="4"/>
        <v>110.21052631578947</v>
      </c>
      <c r="O112" s="350"/>
      <c r="P112" s="335"/>
      <c r="Q112" s="354"/>
      <c r="R112" s="32"/>
      <c r="S112" s="32"/>
    </row>
    <row r="113" spans="1:19" s="30" customFormat="1" ht="67.5" customHeight="1" x14ac:dyDescent="0.25">
      <c r="A113" s="282"/>
      <c r="B113" s="284"/>
      <c r="C113" s="294"/>
      <c r="D113" s="295"/>
      <c r="E113" s="296"/>
      <c r="F113" s="120"/>
      <c r="G113" s="142"/>
      <c r="H113" s="142"/>
      <c r="I113" s="142"/>
      <c r="J113" s="122"/>
      <c r="K113" s="160" t="s">
        <v>295</v>
      </c>
      <c r="L113" s="233">
        <v>33</v>
      </c>
      <c r="M113" s="202">
        <v>34.1</v>
      </c>
      <c r="N113" s="222">
        <f t="shared" si="4"/>
        <v>103.33333333333334</v>
      </c>
      <c r="O113" s="350"/>
      <c r="P113" s="335"/>
      <c r="Q113" s="354"/>
      <c r="R113" s="32"/>
      <c r="S113" s="32"/>
    </row>
    <row r="114" spans="1:19" s="30" customFormat="1" ht="54" customHeight="1" x14ac:dyDescent="0.25">
      <c r="A114" s="282"/>
      <c r="B114" s="284"/>
      <c r="C114" s="294"/>
      <c r="D114" s="295"/>
      <c r="E114" s="296"/>
      <c r="F114" s="120"/>
      <c r="G114" s="142"/>
      <c r="H114" s="142"/>
      <c r="I114" s="142"/>
      <c r="J114" s="122"/>
      <c r="K114" s="160" t="s">
        <v>296</v>
      </c>
      <c r="L114" s="226">
        <v>93</v>
      </c>
      <c r="M114" s="202">
        <v>92.4</v>
      </c>
      <c r="N114" s="222">
        <f t="shared" si="4"/>
        <v>99.354838709677423</v>
      </c>
      <c r="O114" s="350"/>
      <c r="P114" s="335"/>
      <c r="Q114" s="354"/>
      <c r="R114" s="32"/>
      <c r="S114" s="32"/>
    </row>
    <row r="115" spans="1:19" s="30" customFormat="1" ht="67.5" customHeight="1" x14ac:dyDescent="0.25">
      <c r="A115" s="282"/>
      <c r="B115" s="284"/>
      <c r="C115" s="294"/>
      <c r="D115" s="295"/>
      <c r="E115" s="296"/>
      <c r="F115" s="120"/>
      <c r="G115" s="142"/>
      <c r="H115" s="142"/>
      <c r="I115" s="142"/>
      <c r="J115" s="122"/>
      <c r="K115" s="160" t="s">
        <v>297</v>
      </c>
      <c r="L115" s="226">
        <v>94</v>
      </c>
      <c r="M115" s="202">
        <v>59.9</v>
      </c>
      <c r="N115" s="222">
        <f t="shared" si="4"/>
        <v>63.723404255319153</v>
      </c>
      <c r="O115" s="350"/>
      <c r="P115" s="335"/>
      <c r="Q115" s="354"/>
      <c r="R115" s="32"/>
      <c r="S115" s="32"/>
    </row>
    <row r="116" spans="1:19" s="30" customFormat="1" ht="54" customHeight="1" x14ac:dyDescent="0.25">
      <c r="A116" s="282"/>
      <c r="B116" s="284"/>
      <c r="C116" s="294"/>
      <c r="D116" s="295"/>
      <c r="E116" s="296"/>
      <c r="F116" s="120"/>
      <c r="G116" s="142"/>
      <c r="H116" s="142"/>
      <c r="I116" s="142"/>
      <c r="J116" s="122"/>
      <c r="K116" s="160" t="s">
        <v>298</v>
      </c>
      <c r="L116" s="226">
        <v>96</v>
      </c>
      <c r="M116" s="202">
        <v>77.7</v>
      </c>
      <c r="N116" s="222">
        <f t="shared" si="4"/>
        <v>80.9375</v>
      </c>
      <c r="O116" s="350"/>
      <c r="P116" s="335"/>
      <c r="Q116" s="354"/>
      <c r="R116" s="32"/>
      <c r="S116" s="32"/>
    </row>
    <row r="117" spans="1:19" s="30" customFormat="1" ht="54" customHeight="1" x14ac:dyDescent="0.25">
      <c r="A117" s="282"/>
      <c r="B117" s="284"/>
      <c r="C117" s="294"/>
      <c r="D117" s="295"/>
      <c r="E117" s="296"/>
      <c r="F117" s="120"/>
      <c r="G117" s="142"/>
      <c r="H117" s="142"/>
      <c r="I117" s="142"/>
      <c r="J117" s="122"/>
      <c r="K117" s="160" t="s">
        <v>299</v>
      </c>
      <c r="L117" s="226">
        <v>88</v>
      </c>
      <c r="M117" s="202">
        <v>83.2</v>
      </c>
      <c r="N117" s="222">
        <f t="shared" si="4"/>
        <v>94.545454545454547</v>
      </c>
      <c r="O117" s="350"/>
      <c r="P117" s="335"/>
      <c r="Q117" s="354"/>
      <c r="R117" s="32"/>
      <c r="S117" s="32"/>
    </row>
    <row r="118" spans="1:19" s="30" customFormat="1" ht="40.5" customHeight="1" x14ac:dyDescent="0.25">
      <c r="A118" s="282"/>
      <c r="B118" s="284"/>
      <c r="C118" s="294"/>
      <c r="D118" s="295"/>
      <c r="E118" s="296"/>
      <c r="F118" s="120"/>
      <c r="G118" s="142"/>
      <c r="H118" s="142"/>
      <c r="I118" s="142"/>
      <c r="J118" s="122"/>
      <c r="K118" s="160" t="s">
        <v>300</v>
      </c>
      <c r="L118" s="226">
        <v>80</v>
      </c>
      <c r="M118" s="202">
        <v>79.900000000000006</v>
      </c>
      <c r="N118" s="222">
        <f t="shared" si="4"/>
        <v>99.875</v>
      </c>
      <c r="O118" s="350"/>
      <c r="P118" s="335"/>
      <c r="Q118" s="354"/>
      <c r="R118" s="32"/>
      <c r="S118" s="32"/>
    </row>
    <row r="119" spans="1:19" s="30" customFormat="1" ht="162" customHeight="1" x14ac:dyDescent="0.25">
      <c r="A119" s="282"/>
      <c r="B119" s="284"/>
      <c r="C119" s="294"/>
      <c r="D119" s="295"/>
      <c r="E119" s="296"/>
      <c r="F119" s="120"/>
      <c r="G119" s="142"/>
      <c r="H119" s="142"/>
      <c r="I119" s="142"/>
      <c r="J119" s="122"/>
      <c r="K119" s="160" t="s">
        <v>301</v>
      </c>
      <c r="L119" s="226">
        <v>0.12</v>
      </c>
      <c r="M119" s="202">
        <v>0.11</v>
      </c>
      <c r="N119" s="222">
        <v>109.09</v>
      </c>
      <c r="O119" s="350"/>
      <c r="P119" s="335"/>
      <c r="Q119" s="354"/>
      <c r="R119" s="32"/>
      <c r="S119" s="32"/>
    </row>
    <row r="120" spans="1:19" s="30" customFormat="1" ht="40.5" customHeight="1" x14ac:dyDescent="0.25">
      <c r="A120" s="282"/>
      <c r="B120" s="284"/>
      <c r="C120" s="294"/>
      <c r="D120" s="295"/>
      <c r="E120" s="296"/>
      <c r="F120" s="120"/>
      <c r="G120" s="142"/>
      <c r="H120" s="142"/>
      <c r="I120" s="142"/>
      <c r="J120" s="122"/>
      <c r="K120" s="162" t="s">
        <v>302</v>
      </c>
      <c r="L120" s="163">
        <v>5740</v>
      </c>
      <c r="M120" s="202">
        <v>6351</v>
      </c>
      <c r="N120" s="222">
        <f>M120/L120*100</f>
        <v>110.64459930313588</v>
      </c>
      <c r="O120" s="350"/>
      <c r="P120" s="335"/>
      <c r="Q120" s="354"/>
      <c r="R120" s="32"/>
      <c r="S120" s="32"/>
    </row>
    <row r="121" spans="1:19" s="30" customFormat="1" ht="54" customHeight="1" x14ac:dyDescent="0.25">
      <c r="A121" s="282"/>
      <c r="B121" s="284"/>
      <c r="C121" s="294"/>
      <c r="D121" s="295"/>
      <c r="E121" s="296"/>
      <c r="F121" s="120"/>
      <c r="G121" s="142"/>
      <c r="H121" s="142"/>
      <c r="I121" s="142"/>
      <c r="J121" s="122"/>
      <c r="K121" s="162" t="s">
        <v>303</v>
      </c>
      <c r="L121" s="226">
        <v>60.4</v>
      </c>
      <c r="M121" s="202">
        <v>67.7</v>
      </c>
      <c r="N121" s="222">
        <f>M121/L121*100</f>
        <v>112.0860927152318</v>
      </c>
      <c r="O121" s="350"/>
      <c r="P121" s="335"/>
      <c r="Q121" s="354"/>
      <c r="R121" s="32"/>
      <c r="S121" s="32"/>
    </row>
    <row r="122" spans="1:19" s="30" customFormat="1" ht="40.5" customHeight="1" x14ac:dyDescent="0.25">
      <c r="A122" s="282"/>
      <c r="B122" s="284"/>
      <c r="C122" s="294"/>
      <c r="D122" s="295"/>
      <c r="E122" s="296"/>
      <c r="F122" s="120"/>
      <c r="G122" s="142"/>
      <c r="H122" s="142"/>
      <c r="I122" s="142"/>
      <c r="J122" s="122"/>
      <c r="K122" s="162" t="s">
        <v>304</v>
      </c>
      <c r="L122" s="163">
        <v>3500</v>
      </c>
      <c r="M122" s="202">
        <v>3150</v>
      </c>
      <c r="N122" s="222">
        <f>M122/L122*100</f>
        <v>90</v>
      </c>
      <c r="O122" s="350"/>
      <c r="P122" s="335"/>
      <c r="Q122" s="354"/>
      <c r="R122" s="32"/>
      <c r="S122" s="32"/>
    </row>
    <row r="123" spans="1:19" s="30" customFormat="1" ht="54" customHeight="1" x14ac:dyDescent="0.25">
      <c r="A123" s="282"/>
      <c r="B123" s="284"/>
      <c r="C123" s="294"/>
      <c r="D123" s="295"/>
      <c r="E123" s="296"/>
      <c r="F123" s="120"/>
      <c r="G123" s="142"/>
      <c r="H123" s="142"/>
      <c r="I123" s="142"/>
      <c r="J123" s="122"/>
      <c r="K123" s="162" t="s">
        <v>305</v>
      </c>
      <c r="L123" s="226">
        <v>1450</v>
      </c>
      <c r="M123" s="202">
        <v>1336</v>
      </c>
      <c r="N123" s="222">
        <f>M123/L123*100</f>
        <v>92.137931034482762</v>
      </c>
      <c r="O123" s="350"/>
      <c r="P123" s="335"/>
      <c r="Q123" s="354"/>
      <c r="R123" s="32"/>
      <c r="S123" s="32"/>
    </row>
    <row r="124" spans="1:19" s="30" customFormat="1" ht="94.5" customHeight="1" x14ac:dyDescent="0.25">
      <c r="A124" s="282"/>
      <c r="B124" s="284"/>
      <c r="C124" s="294"/>
      <c r="D124" s="295"/>
      <c r="E124" s="296"/>
      <c r="F124" s="120"/>
      <c r="G124" s="142"/>
      <c r="H124" s="142"/>
      <c r="I124" s="142"/>
      <c r="J124" s="122"/>
      <c r="K124" s="162" t="s">
        <v>306</v>
      </c>
      <c r="L124" s="226">
        <v>75</v>
      </c>
      <c r="M124" s="202">
        <v>42</v>
      </c>
      <c r="N124" s="222">
        <v>178.6</v>
      </c>
      <c r="O124" s="350"/>
      <c r="P124" s="335"/>
      <c r="Q124" s="354"/>
      <c r="R124" s="32"/>
      <c r="S124" s="32"/>
    </row>
    <row r="125" spans="1:19" s="30" customFormat="1" ht="40.5" customHeight="1" x14ac:dyDescent="0.25">
      <c r="A125" s="282"/>
      <c r="B125" s="284"/>
      <c r="C125" s="294"/>
      <c r="D125" s="295"/>
      <c r="E125" s="296"/>
      <c r="F125" s="120"/>
      <c r="G125" s="142"/>
      <c r="H125" s="142"/>
      <c r="I125" s="142"/>
      <c r="J125" s="122"/>
      <c r="K125" s="162" t="s">
        <v>307</v>
      </c>
      <c r="L125" s="226">
        <v>1.1000000000000001</v>
      </c>
      <c r="M125" s="202">
        <v>0.7</v>
      </c>
      <c r="N125" s="222">
        <v>157.1</v>
      </c>
      <c r="O125" s="350"/>
      <c r="P125" s="335"/>
      <c r="Q125" s="354"/>
      <c r="R125" s="32"/>
      <c r="S125" s="32"/>
    </row>
    <row r="126" spans="1:19" s="30" customFormat="1" ht="27" customHeight="1" x14ac:dyDescent="0.25">
      <c r="A126" s="282"/>
      <c r="B126" s="284"/>
      <c r="C126" s="294"/>
      <c r="D126" s="295"/>
      <c r="E126" s="296"/>
      <c r="F126" s="120"/>
      <c r="G126" s="142"/>
      <c r="H126" s="142"/>
      <c r="I126" s="142"/>
      <c r="J126" s="122"/>
      <c r="K126" s="160" t="s">
        <v>308</v>
      </c>
      <c r="L126" s="226">
        <v>638015</v>
      </c>
      <c r="M126" s="234">
        <v>638015</v>
      </c>
      <c r="N126" s="222">
        <f>M126/L126*100</f>
        <v>100</v>
      </c>
      <c r="O126" s="350"/>
      <c r="P126" s="335"/>
      <c r="Q126" s="354"/>
      <c r="R126" s="32"/>
      <c r="S126" s="32"/>
    </row>
    <row r="127" spans="1:19" s="30" customFormat="1" ht="81" customHeight="1" x14ac:dyDescent="0.25">
      <c r="A127" s="282"/>
      <c r="B127" s="284"/>
      <c r="C127" s="294"/>
      <c r="D127" s="295"/>
      <c r="E127" s="296"/>
      <c r="F127" s="120"/>
      <c r="G127" s="142"/>
      <c r="H127" s="142"/>
      <c r="I127" s="142"/>
      <c r="J127" s="122"/>
      <c r="K127" s="160" t="s">
        <v>309</v>
      </c>
      <c r="L127" s="226">
        <v>33592.699999999997</v>
      </c>
      <c r="M127" s="202">
        <v>32089.5</v>
      </c>
      <c r="N127" s="222">
        <f>M127/L127*100</f>
        <v>95.525218276589868</v>
      </c>
      <c r="O127" s="350"/>
      <c r="P127" s="335"/>
      <c r="Q127" s="354"/>
      <c r="R127" s="32"/>
      <c r="S127" s="32"/>
    </row>
    <row r="128" spans="1:19" s="30" customFormat="1" ht="67.5" customHeight="1" x14ac:dyDescent="0.25">
      <c r="A128" s="282"/>
      <c r="B128" s="284"/>
      <c r="C128" s="294"/>
      <c r="D128" s="295"/>
      <c r="E128" s="296"/>
      <c r="F128" s="120"/>
      <c r="G128" s="142"/>
      <c r="H128" s="142"/>
      <c r="I128" s="142"/>
      <c r="J128" s="122"/>
      <c r="K128" s="160" t="s">
        <v>310</v>
      </c>
      <c r="L128" s="226">
        <v>108</v>
      </c>
      <c r="M128" s="202">
        <v>108.8</v>
      </c>
      <c r="N128" s="222">
        <f>M128/L128*100</f>
        <v>100.74074074074073</v>
      </c>
      <c r="O128" s="350"/>
      <c r="P128" s="335"/>
      <c r="Q128" s="354"/>
      <c r="R128" s="32"/>
      <c r="S128" s="32"/>
    </row>
    <row r="129" spans="1:19" s="30" customFormat="1" ht="94.5" customHeight="1" x14ac:dyDescent="0.25">
      <c r="A129" s="282"/>
      <c r="B129" s="284"/>
      <c r="C129" s="294"/>
      <c r="D129" s="295"/>
      <c r="E129" s="296"/>
      <c r="F129" s="120"/>
      <c r="G129" s="142"/>
      <c r="H129" s="142"/>
      <c r="I129" s="142"/>
      <c r="J129" s="122"/>
      <c r="K129" s="160" t="s">
        <v>311</v>
      </c>
      <c r="L129" s="226">
        <v>50</v>
      </c>
      <c r="M129" s="202">
        <v>37.1</v>
      </c>
      <c r="N129" s="222">
        <f>M129/L129*100</f>
        <v>74.2</v>
      </c>
      <c r="O129" s="350"/>
      <c r="P129" s="335"/>
      <c r="Q129" s="354"/>
      <c r="R129" s="32"/>
      <c r="S129" s="32"/>
    </row>
    <row r="130" spans="1:19" s="30" customFormat="1" ht="148.5" customHeight="1" x14ac:dyDescent="0.25">
      <c r="A130" s="282"/>
      <c r="B130" s="284"/>
      <c r="C130" s="294"/>
      <c r="D130" s="295"/>
      <c r="E130" s="296"/>
      <c r="F130" s="120"/>
      <c r="G130" s="142"/>
      <c r="H130" s="142"/>
      <c r="I130" s="142"/>
      <c r="J130" s="122"/>
      <c r="K130" s="160" t="s">
        <v>312</v>
      </c>
      <c r="L130" s="226">
        <v>81.2</v>
      </c>
      <c r="M130" s="202">
        <v>70.599999999999994</v>
      </c>
      <c r="N130" s="222">
        <v>88.56</v>
      </c>
      <c r="O130" s="350"/>
      <c r="P130" s="335"/>
      <c r="Q130" s="354"/>
      <c r="R130" s="32"/>
      <c r="S130" s="32"/>
    </row>
    <row r="131" spans="1:19" s="30" customFormat="1" ht="40.5" customHeight="1" x14ac:dyDescent="0.25">
      <c r="A131" s="282"/>
      <c r="B131" s="284"/>
      <c r="C131" s="294"/>
      <c r="D131" s="295"/>
      <c r="E131" s="296"/>
      <c r="F131" s="120"/>
      <c r="G131" s="142"/>
      <c r="H131" s="142"/>
      <c r="I131" s="142"/>
      <c r="J131" s="122"/>
      <c r="K131" s="160" t="s">
        <v>313</v>
      </c>
      <c r="L131" s="226"/>
      <c r="M131" s="202"/>
      <c r="N131" s="222">
        <v>88.56</v>
      </c>
      <c r="O131" s="350"/>
      <c r="P131" s="335"/>
      <c r="Q131" s="354"/>
      <c r="R131" s="32"/>
      <c r="S131" s="32"/>
    </row>
    <row r="132" spans="1:19" s="30" customFormat="1" ht="15.75" customHeight="1" x14ac:dyDescent="0.25">
      <c r="A132" s="282"/>
      <c r="B132" s="284"/>
      <c r="C132" s="294"/>
      <c r="D132" s="295"/>
      <c r="E132" s="296"/>
      <c r="F132" s="120"/>
      <c r="G132" s="142"/>
      <c r="H132" s="142"/>
      <c r="I132" s="142"/>
      <c r="J132" s="122"/>
      <c r="K132" s="160" t="s">
        <v>314</v>
      </c>
      <c r="L132" s="226">
        <v>77</v>
      </c>
      <c r="M132" s="202">
        <v>87.7</v>
      </c>
      <c r="N132" s="222">
        <v>88.56</v>
      </c>
      <c r="O132" s="350"/>
      <c r="P132" s="335"/>
      <c r="Q132" s="354"/>
      <c r="R132" s="32"/>
      <c r="S132" s="32"/>
    </row>
    <row r="133" spans="1:19" s="30" customFormat="1" ht="15.75" customHeight="1" x14ac:dyDescent="0.25">
      <c r="A133" s="282"/>
      <c r="B133" s="284"/>
      <c r="C133" s="294"/>
      <c r="D133" s="295"/>
      <c r="E133" s="296"/>
      <c r="F133" s="120"/>
      <c r="G133" s="142"/>
      <c r="H133" s="142"/>
      <c r="I133" s="142"/>
      <c r="J133" s="122"/>
      <c r="K133" s="160" t="s">
        <v>315</v>
      </c>
      <c r="L133" s="226">
        <v>59.5</v>
      </c>
      <c r="M133" s="202">
        <v>68.5</v>
      </c>
      <c r="N133" s="222">
        <v>88.56</v>
      </c>
      <c r="O133" s="350"/>
      <c r="P133" s="335"/>
      <c r="Q133" s="354"/>
      <c r="R133" s="32"/>
      <c r="S133" s="32"/>
    </row>
    <row r="134" spans="1:19" s="30" customFormat="1" ht="15.75" customHeight="1" x14ac:dyDescent="0.25">
      <c r="A134" s="282"/>
      <c r="B134" s="284"/>
      <c r="C134" s="294"/>
      <c r="D134" s="295"/>
      <c r="E134" s="296"/>
      <c r="F134" s="120"/>
      <c r="G134" s="142"/>
      <c r="H134" s="142"/>
      <c r="I134" s="142"/>
      <c r="J134" s="122"/>
      <c r="K134" s="160" t="s">
        <v>316</v>
      </c>
      <c r="L134" s="226">
        <v>89.5</v>
      </c>
      <c r="M134" s="202">
        <v>85.6</v>
      </c>
      <c r="N134" s="222">
        <v>88.56</v>
      </c>
      <c r="O134" s="350"/>
      <c r="P134" s="335"/>
      <c r="Q134" s="354"/>
      <c r="R134" s="32"/>
      <c r="S134" s="32"/>
    </row>
    <row r="135" spans="1:19" s="30" customFormat="1" ht="15.75" x14ac:dyDescent="0.25">
      <c r="A135" s="282"/>
      <c r="B135" s="284"/>
      <c r="C135" s="294"/>
      <c r="D135" s="295"/>
      <c r="E135" s="296"/>
      <c r="F135" s="120"/>
      <c r="G135" s="142"/>
      <c r="H135" s="142"/>
      <c r="I135" s="142"/>
      <c r="J135" s="122"/>
      <c r="K135" s="160" t="s">
        <v>317</v>
      </c>
      <c r="L135" s="226">
        <v>87</v>
      </c>
      <c r="M135" s="202">
        <v>95.2</v>
      </c>
      <c r="N135" s="222">
        <v>88.56</v>
      </c>
      <c r="O135" s="352"/>
      <c r="P135" s="335"/>
      <c r="Q135" s="354"/>
      <c r="R135" s="32"/>
      <c r="S135" s="32"/>
    </row>
    <row r="136" spans="1:19" s="30" customFormat="1" ht="16.5" customHeight="1" thickBot="1" x14ac:dyDescent="0.3">
      <c r="A136" s="282"/>
      <c r="B136" s="285"/>
      <c r="C136" s="297"/>
      <c r="D136" s="298"/>
      <c r="E136" s="299"/>
      <c r="F136" s="145"/>
      <c r="G136" s="146"/>
      <c r="H136" s="146"/>
      <c r="I136" s="146"/>
      <c r="J136" s="155"/>
      <c r="K136" s="146" t="s">
        <v>108</v>
      </c>
      <c r="L136" s="203"/>
      <c r="M136" s="203"/>
      <c r="N136" s="203">
        <v>95.45</v>
      </c>
      <c r="O136" s="137"/>
      <c r="P136" s="336"/>
      <c r="Q136" s="355"/>
      <c r="R136" s="32"/>
      <c r="S136" s="32"/>
    </row>
    <row r="137" spans="1:19" s="30" customFormat="1" ht="94.5" customHeight="1" x14ac:dyDescent="0.25">
      <c r="A137" s="282">
        <v>9</v>
      </c>
      <c r="B137" s="283" t="s">
        <v>129</v>
      </c>
      <c r="C137" s="34">
        <v>11</v>
      </c>
      <c r="D137" s="34">
        <v>9</v>
      </c>
      <c r="E137" s="37">
        <f>D137/C137*100</f>
        <v>81.818181818181827</v>
      </c>
      <c r="F137" s="111" t="s">
        <v>64</v>
      </c>
      <c r="G137" s="33">
        <v>25</v>
      </c>
      <c r="H137" s="33">
        <v>0</v>
      </c>
      <c r="I137" s="33">
        <f>H137/G137*100</f>
        <v>0</v>
      </c>
      <c r="J137" s="47" t="e">
        <f>E137/I137*100</f>
        <v>#DIV/0!</v>
      </c>
      <c r="K137" s="107" t="s">
        <v>265</v>
      </c>
      <c r="L137" s="274">
        <v>2</v>
      </c>
      <c r="M137" s="275">
        <v>1</v>
      </c>
      <c r="N137" s="276">
        <f>M137/L137*100</f>
        <v>50</v>
      </c>
      <c r="O137" s="349">
        <f>N145</f>
        <v>75.714285714285708</v>
      </c>
      <c r="P137" s="337" t="s">
        <v>55</v>
      </c>
      <c r="Q137" s="32"/>
      <c r="R137" s="32"/>
      <c r="S137" s="32"/>
    </row>
    <row r="138" spans="1:19" s="30" customFormat="1" ht="63" customHeight="1" x14ac:dyDescent="0.25">
      <c r="A138" s="282"/>
      <c r="B138" s="284"/>
      <c r="C138" s="291" t="s">
        <v>266</v>
      </c>
      <c r="D138" s="292"/>
      <c r="E138" s="293"/>
      <c r="F138" s="113" t="s">
        <v>111</v>
      </c>
      <c r="G138" s="114">
        <v>25</v>
      </c>
      <c r="H138" s="114"/>
      <c r="I138" s="33">
        <f>H138/G138*100</f>
        <v>0</v>
      </c>
      <c r="J138" s="36" t="e">
        <f>E138/I138*100</f>
        <v>#DIV/0!</v>
      </c>
      <c r="K138" s="153" t="s">
        <v>130</v>
      </c>
      <c r="L138" s="127">
        <v>2</v>
      </c>
      <c r="M138" s="174">
        <v>1</v>
      </c>
      <c r="N138" s="220">
        <f t="shared" ref="N138:N144" si="5">M138/L138*100</f>
        <v>50</v>
      </c>
      <c r="O138" s="350"/>
      <c r="P138" s="338"/>
      <c r="Q138" s="32"/>
      <c r="R138" s="32"/>
      <c r="S138" s="32"/>
    </row>
    <row r="139" spans="1:19" s="30" customFormat="1" ht="78.75" x14ac:dyDescent="0.25">
      <c r="A139" s="282"/>
      <c r="B139" s="284"/>
      <c r="C139" s="294"/>
      <c r="D139" s="295"/>
      <c r="E139" s="296"/>
      <c r="F139" s="113" t="s">
        <v>110</v>
      </c>
      <c r="G139" s="114">
        <v>0</v>
      </c>
      <c r="H139" s="114"/>
      <c r="I139" s="33" t="e">
        <f>H139/G139*100</f>
        <v>#DIV/0!</v>
      </c>
      <c r="J139" s="36" t="e">
        <f>E139/I139*100</f>
        <v>#DIV/0!</v>
      </c>
      <c r="K139" s="153" t="s">
        <v>267</v>
      </c>
      <c r="L139" s="127">
        <v>2</v>
      </c>
      <c r="M139" s="174">
        <v>1</v>
      </c>
      <c r="N139" s="220">
        <f t="shared" si="5"/>
        <v>50</v>
      </c>
      <c r="O139" s="350"/>
      <c r="P139" s="338"/>
      <c r="Q139" s="32"/>
      <c r="R139" s="32"/>
      <c r="S139" s="32"/>
    </row>
    <row r="140" spans="1:19" s="30" customFormat="1" ht="63" x14ac:dyDescent="0.25">
      <c r="A140" s="282"/>
      <c r="B140" s="284"/>
      <c r="C140" s="294"/>
      <c r="D140" s="295"/>
      <c r="E140" s="296"/>
      <c r="F140" s="113" t="s">
        <v>112</v>
      </c>
      <c r="G140" s="114"/>
      <c r="H140" s="114">
        <v>0</v>
      </c>
      <c r="I140" s="33" t="e">
        <f>H140/G140*100</f>
        <v>#DIV/0!</v>
      </c>
      <c r="J140" s="36" t="e">
        <f>E140/I140*100</f>
        <v>#DIV/0!</v>
      </c>
      <c r="K140" s="153" t="s">
        <v>268</v>
      </c>
      <c r="L140" s="127">
        <v>5</v>
      </c>
      <c r="M140" s="174">
        <v>4</v>
      </c>
      <c r="N140" s="220">
        <f t="shared" si="5"/>
        <v>80</v>
      </c>
      <c r="O140" s="350"/>
      <c r="P140" s="338"/>
      <c r="Q140" s="32"/>
      <c r="R140" s="32"/>
      <c r="S140" s="32"/>
    </row>
    <row r="141" spans="1:19" s="30" customFormat="1" ht="94.5" x14ac:dyDescent="0.25">
      <c r="A141" s="282"/>
      <c r="B141" s="284"/>
      <c r="C141" s="294"/>
      <c r="D141" s="295"/>
      <c r="E141" s="296"/>
      <c r="F141" s="116" t="s">
        <v>113</v>
      </c>
      <c r="G141" s="114"/>
      <c r="H141" s="114"/>
      <c r="I141" s="33" t="e">
        <f>H141/G141*100</f>
        <v>#DIV/0!</v>
      </c>
      <c r="J141" s="36" t="e">
        <f>E141/I141*100</f>
        <v>#DIV/0!</v>
      </c>
      <c r="K141" s="153" t="s">
        <v>56</v>
      </c>
      <c r="L141" s="127">
        <v>2</v>
      </c>
      <c r="M141" s="174">
        <v>2</v>
      </c>
      <c r="N141" s="220">
        <f t="shared" si="5"/>
        <v>100</v>
      </c>
      <c r="O141" s="350"/>
      <c r="P141" s="338"/>
      <c r="Q141" s="32"/>
      <c r="R141" s="32"/>
      <c r="S141" s="32"/>
    </row>
    <row r="142" spans="1:19" s="30" customFormat="1" ht="63" x14ac:dyDescent="0.25">
      <c r="A142" s="282"/>
      <c r="B142" s="284"/>
      <c r="C142" s="294"/>
      <c r="D142" s="295"/>
      <c r="E142" s="296"/>
      <c r="F142" s="117"/>
      <c r="G142" s="118"/>
      <c r="H142" s="118"/>
      <c r="I142" s="164"/>
      <c r="J142" s="165"/>
      <c r="K142" s="166" t="s">
        <v>269</v>
      </c>
      <c r="L142" s="235">
        <v>2</v>
      </c>
      <c r="M142" s="235">
        <v>2</v>
      </c>
      <c r="N142" s="220">
        <f>M142/L142*100</f>
        <v>100</v>
      </c>
      <c r="O142" s="350"/>
      <c r="P142" s="338"/>
      <c r="Q142" s="32"/>
      <c r="R142" s="32"/>
      <c r="S142" s="32"/>
    </row>
    <row r="143" spans="1:19" s="30" customFormat="1" ht="141.75" x14ac:dyDescent="0.25">
      <c r="A143" s="282"/>
      <c r="B143" s="284"/>
      <c r="C143" s="294"/>
      <c r="D143" s="295"/>
      <c r="E143" s="296"/>
      <c r="F143" s="120"/>
      <c r="G143" s="142"/>
      <c r="H143" s="142"/>
      <c r="I143" s="167"/>
      <c r="J143" s="168"/>
      <c r="K143" s="169" t="s">
        <v>270</v>
      </c>
      <c r="L143" s="235">
        <v>4</v>
      </c>
      <c r="M143" s="235">
        <v>4</v>
      </c>
      <c r="N143" s="220">
        <f t="shared" si="5"/>
        <v>100</v>
      </c>
      <c r="O143" s="350"/>
      <c r="P143" s="338"/>
      <c r="Q143" s="32"/>
      <c r="R143" s="32"/>
      <c r="S143" s="32"/>
    </row>
    <row r="144" spans="1:19" s="30" customFormat="1" ht="78.75" x14ac:dyDescent="0.25">
      <c r="A144" s="282"/>
      <c r="B144" s="284"/>
      <c r="C144" s="294"/>
      <c r="D144" s="295"/>
      <c r="E144" s="296"/>
      <c r="F144" s="120"/>
      <c r="G144" s="142"/>
      <c r="H144" s="142"/>
      <c r="I144" s="167"/>
      <c r="J144" s="168"/>
      <c r="K144" s="169" t="s">
        <v>131</v>
      </c>
      <c r="L144" s="235">
        <v>1</v>
      </c>
      <c r="M144" s="235">
        <v>0</v>
      </c>
      <c r="N144" s="220">
        <f t="shared" si="5"/>
        <v>0</v>
      </c>
      <c r="O144" s="350"/>
      <c r="P144" s="338"/>
      <c r="Q144" s="32"/>
      <c r="R144" s="32"/>
      <c r="S144" s="32"/>
    </row>
    <row r="145" spans="1:19" s="30" customFormat="1" ht="16.5" customHeight="1" thickBot="1" x14ac:dyDescent="0.3">
      <c r="A145" s="282"/>
      <c r="B145" s="285"/>
      <c r="C145" s="297"/>
      <c r="D145" s="298"/>
      <c r="E145" s="299"/>
      <c r="F145" s="145"/>
      <c r="G145" s="146"/>
      <c r="H145" s="146"/>
      <c r="I145" s="170"/>
      <c r="J145" s="171"/>
      <c r="K145" s="320" t="s">
        <v>108</v>
      </c>
      <c r="L145" s="321"/>
      <c r="M145" s="322"/>
      <c r="N145" s="137">
        <f>SUM(N137:N144)/7</f>
        <v>75.714285714285708</v>
      </c>
      <c r="O145" s="351"/>
      <c r="P145" s="339"/>
      <c r="Q145" s="32"/>
      <c r="R145" s="32"/>
      <c r="S145" s="32"/>
    </row>
    <row r="146" spans="1:19" s="30" customFormat="1" ht="63" customHeight="1" x14ac:dyDescent="0.25">
      <c r="A146" s="282">
        <v>10</v>
      </c>
      <c r="B146" s="283" t="s">
        <v>5</v>
      </c>
      <c r="C146" s="91">
        <v>2</v>
      </c>
      <c r="D146" s="91">
        <v>2</v>
      </c>
      <c r="E146" s="91">
        <v>100</v>
      </c>
      <c r="F146" s="111" t="s">
        <v>64</v>
      </c>
      <c r="G146" s="33"/>
      <c r="H146" s="33"/>
      <c r="I146" s="33" t="e">
        <f>H146/G146*100</f>
        <v>#DIV/0!</v>
      </c>
      <c r="J146" s="36" t="e">
        <f>E146/I146*100</f>
        <v>#DIV/0!</v>
      </c>
      <c r="K146" s="112" t="s">
        <v>243</v>
      </c>
      <c r="L146" s="199">
        <v>56.1</v>
      </c>
      <c r="M146" s="199">
        <v>56.1</v>
      </c>
      <c r="N146" s="222">
        <f>M146/L146*100</f>
        <v>100</v>
      </c>
      <c r="O146" s="361"/>
      <c r="P146" s="334" t="s">
        <v>318</v>
      </c>
      <c r="Q146" s="329" t="s">
        <v>238</v>
      </c>
      <c r="R146" s="32"/>
      <c r="S146" s="32"/>
    </row>
    <row r="147" spans="1:19" s="30" customFormat="1" ht="94.5" customHeight="1" x14ac:dyDescent="0.25">
      <c r="A147" s="282"/>
      <c r="B147" s="284"/>
      <c r="C147" s="291" t="s">
        <v>244</v>
      </c>
      <c r="D147" s="292"/>
      <c r="E147" s="293"/>
      <c r="F147" s="113" t="s">
        <v>111</v>
      </c>
      <c r="G147" s="114">
        <v>0</v>
      </c>
      <c r="H147" s="114">
        <v>0</v>
      </c>
      <c r="I147" s="33" t="e">
        <f>H147/G147*100</f>
        <v>#DIV/0!</v>
      </c>
      <c r="J147" s="36" t="e">
        <f>E147/I147*100</f>
        <v>#DIV/0!</v>
      </c>
      <c r="K147" s="115" t="s">
        <v>245</v>
      </c>
      <c r="L147" s="199">
        <v>16</v>
      </c>
      <c r="M147" s="199">
        <v>16</v>
      </c>
      <c r="N147" s="222">
        <f>M147/L147*100</f>
        <v>100</v>
      </c>
      <c r="O147" s="350"/>
      <c r="P147" s="335"/>
      <c r="Q147" s="330"/>
      <c r="R147" s="32"/>
      <c r="S147" s="32"/>
    </row>
    <row r="148" spans="1:19" s="30" customFormat="1" ht="34.5" x14ac:dyDescent="0.25">
      <c r="A148" s="282"/>
      <c r="B148" s="284"/>
      <c r="C148" s="294"/>
      <c r="D148" s="295"/>
      <c r="E148" s="296"/>
      <c r="F148" s="113" t="s">
        <v>110</v>
      </c>
      <c r="G148" s="114">
        <v>0</v>
      </c>
      <c r="H148" s="114">
        <v>0</v>
      </c>
      <c r="I148" s="33" t="e">
        <f>H148/G148*100</f>
        <v>#DIV/0!</v>
      </c>
      <c r="J148" s="36" t="e">
        <f>E148/I148*100</f>
        <v>#DIV/0!</v>
      </c>
      <c r="K148" s="78"/>
      <c r="L148" s="199"/>
      <c r="M148" s="199"/>
      <c r="N148" s="222"/>
      <c r="O148" s="350"/>
      <c r="P148" s="335"/>
      <c r="Q148" s="330"/>
      <c r="R148" s="32"/>
      <c r="S148" s="32"/>
    </row>
    <row r="149" spans="1:19" s="30" customFormat="1" ht="28.5" x14ac:dyDescent="0.25">
      <c r="A149" s="282"/>
      <c r="B149" s="284"/>
      <c r="C149" s="294"/>
      <c r="D149" s="295"/>
      <c r="E149" s="296"/>
      <c r="F149" s="113" t="s">
        <v>112</v>
      </c>
      <c r="G149" s="114" t="s">
        <v>119</v>
      </c>
      <c r="H149" s="114"/>
      <c r="I149" s="33" t="e">
        <f>H149/G149*100</f>
        <v>#VALUE!</v>
      </c>
      <c r="J149" s="36" t="e">
        <f>E149/I149*100</f>
        <v>#VALUE!</v>
      </c>
      <c r="K149" s="78"/>
      <c r="L149" s="199"/>
      <c r="M149" s="199"/>
      <c r="N149" s="222"/>
      <c r="O149" s="350"/>
      <c r="P149" s="335"/>
      <c r="Q149" s="330"/>
      <c r="R149" s="32"/>
      <c r="S149" s="32"/>
    </row>
    <row r="150" spans="1:19" s="30" customFormat="1" ht="44.25" x14ac:dyDescent="0.25">
      <c r="A150" s="282"/>
      <c r="B150" s="284"/>
      <c r="C150" s="294"/>
      <c r="D150" s="295"/>
      <c r="E150" s="296"/>
      <c r="F150" s="116" t="s">
        <v>113</v>
      </c>
      <c r="G150" s="114"/>
      <c r="H150" s="114"/>
      <c r="I150" s="33" t="e">
        <f>H150/G150*100</f>
        <v>#DIV/0!</v>
      </c>
      <c r="J150" s="36" t="e">
        <f>E150/I150*100</f>
        <v>#DIV/0!</v>
      </c>
      <c r="K150" s="78"/>
      <c r="L150" s="199"/>
      <c r="M150" s="199"/>
      <c r="N150" s="222"/>
      <c r="O150" s="350"/>
      <c r="P150" s="335"/>
      <c r="Q150" s="330"/>
      <c r="R150" s="32"/>
      <c r="S150" s="32"/>
    </row>
    <row r="151" spans="1:19" s="30" customFormat="1" ht="15.75" x14ac:dyDescent="0.25">
      <c r="A151" s="282"/>
      <c r="B151" s="284"/>
      <c r="C151" s="294"/>
      <c r="D151" s="295"/>
      <c r="E151" s="296"/>
      <c r="F151" s="117"/>
      <c r="G151" s="118"/>
      <c r="H151" s="118"/>
      <c r="I151" s="118"/>
      <c r="J151" s="119"/>
      <c r="K151" s="78"/>
      <c r="L151" s="201"/>
      <c r="M151" s="202"/>
      <c r="N151" s="222"/>
      <c r="O151" s="350"/>
      <c r="P151" s="335"/>
      <c r="Q151" s="330"/>
      <c r="R151" s="32"/>
      <c r="S151" s="32"/>
    </row>
    <row r="152" spans="1:19" s="30" customFormat="1" ht="15.75" x14ac:dyDescent="0.25">
      <c r="A152" s="282"/>
      <c r="B152" s="284"/>
      <c r="C152" s="294"/>
      <c r="D152" s="295"/>
      <c r="E152" s="296"/>
      <c r="F152" s="120"/>
      <c r="G152" s="142"/>
      <c r="H152" s="142"/>
      <c r="I152" s="142"/>
      <c r="J152" s="122"/>
      <c r="K152" s="78"/>
      <c r="L152" s="201"/>
      <c r="M152" s="202"/>
      <c r="N152" s="222"/>
      <c r="O152" s="350"/>
      <c r="P152" s="335"/>
      <c r="Q152" s="330"/>
      <c r="R152" s="32"/>
      <c r="S152" s="32"/>
    </row>
    <row r="153" spans="1:19" s="30" customFormat="1" ht="15.75" x14ac:dyDescent="0.25">
      <c r="A153" s="282"/>
      <c r="B153" s="284"/>
      <c r="C153" s="294"/>
      <c r="D153" s="295"/>
      <c r="E153" s="296"/>
      <c r="F153" s="120"/>
      <c r="G153" s="142"/>
      <c r="H153" s="142"/>
      <c r="I153" s="142"/>
      <c r="J153" s="122"/>
      <c r="K153" s="78"/>
      <c r="L153" s="201"/>
      <c r="M153" s="202"/>
      <c r="N153" s="222"/>
      <c r="O153" s="350"/>
      <c r="P153" s="335"/>
      <c r="Q153" s="330"/>
      <c r="R153" s="32"/>
      <c r="S153" s="32"/>
    </row>
    <row r="154" spans="1:19" s="30" customFormat="1" ht="15.75" x14ac:dyDescent="0.25">
      <c r="A154" s="282"/>
      <c r="B154" s="284"/>
      <c r="C154" s="294"/>
      <c r="D154" s="295"/>
      <c r="E154" s="296"/>
      <c r="F154" s="120"/>
      <c r="G154" s="142"/>
      <c r="H154" s="142"/>
      <c r="I154" s="142"/>
      <c r="J154" s="122"/>
      <c r="K154" s="78"/>
      <c r="L154" s="201"/>
      <c r="M154" s="202"/>
      <c r="N154" s="222"/>
      <c r="O154" s="350"/>
      <c r="P154" s="335"/>
      <c r="Q154" s="330"/>
      <c r="R154" s="32"/>
      <c r="S154" s="32"/>
    </row>
    <row r="155" spans="1:19" s="30" customFormat="1" ht="15.75" x14ac:dyDescent="0.25">
      <c r="A155" s="282"/>
      <c r="B155" s="284"/>
      <c r="C155" s="294"/>
      <c r="D155" s="295"/>
      <c r="E155" s="296"/>
      <c r="F155" s="120"/>
      <c r="G155" s="142"/>
      <c r="H155" s="142"/>
      <c r="I155" s="142"/>
      <c r="J155" s="122"/>
      <c r="K155" s="172"/>
      <c r="L155" s="201"/>
      <c r="M155" s="201"/>
      <c r="N155" s="222"/>
      <c r="O155" s="352"/>
      <c r="P155" s="335"/>
      <c r="Q155" s="330"/>
      <c r="R155" s="32"/>
      <c r="S155" s="32"/>
    </row>
    <row r="156" spans="1:19" s="30" customFormat="1" ht="16.5" customHeight="1" thickBot="1" x14ac:dyDescent="0.3">
      <c r="A156" s="282"/>
      <c r="B156" s="285"/>
      <c r="C156" s="297"/>
      <c r="D156" s="298"/>
      <c r="E156" s="299"/>
      <c r="F156" s="145"/>
      <c r="G156" s="146"/>
      <c r="H156" s="146"/>
      <c r="I156" s="146"/>
      <c r="J156" s="155"/>
      <c r="K156" s="146"/>
      <c r="L156" s="300" t="s">
        <v>108</v>
      </c>
      <c r="M156" s="301"/>
      <c r="N156" s="302"/>
      <c r="O156" s="137">
        <v>100</v>
      </c>
      <c r="P156" s="336"/>
      <c r="Q156" s="331"/>
      <c r="R156" s="32"/>
      <c r="S156" s="32"/>
    </row>
    <row r="157" spans="1:19" s="30" customFormat="1" ht="63" customHeight="1" x14ac:dyDescent="0.25">
      <c r="A157" s="282">
        <v>11</v>
      </c>
      <c r="B157" s="283" t="s">
        <v>17</v>
      </c>
      <c r="C157" s="108">
        <v>16</v>
      </c>
      <c r="D157" s="108">
        <v>16</v>
      </c>
      <c r="E157" s="108">
        <v>100</v>
      </c>
      <c r="F157" s="111" t="s">
        <v>64</v>
      </c>
      <c r="G157" s="33"/>
      <c r="H157" s="33"/>
      <c r="I157" s="33" t="e">
        <f>H157/G157*100</f>
        <v>#DIV/0!</v>
      </c>
      <c r="J157" s="36" t="e">
        <f>E157/I157*100</f>
        <v>#DIV/0!</v>
      </c>
      <c r="K157" s="112" t="s">
        <v>57</v>
      </c>
      <c r="L157" s="199">
        <v>25</v>
      </c>
      <c r="M157" s="199">
        <v>25</v>
      </c>
      <c r="N157" s="222">
        <f>M157/L157*100</f>
        <v>100</v>
      </c>
      <c r="O157" s="361">
        <v>100</v>
      </c>
      <c r="P157" s="334" t="s">
        <v>318</v>
      </c>
      <c r="Q157" s="337" t="s">
        <v>238</v>
      </c>
      <c r="R157" s="32"/>
      <c r="S157" s="32"/>
    </row>
    <row r="158" spans="1:19" s="30" customFormat="1" ht="63" customHeight="1" x14ac:dyDescent="0.25">
      <c r="A158" s="282"/>
      <c r="B158" s="332"/>
      <c r="C158" s="340" t="s">
        <v>42</v>
      </c>
      <c r="D158" s="341"/>
      <c r="E158" s="342"/>
      <c r="F158" s="113" t="s">
        <v>111</v>
      </c>
      <c r="G158" s="114">
        <v>0</v>
      </c>
      <c r="H158" s="114">
        <v>0</v>
      </c>
      <c r="I158" s="33" t="e">
        <f>H158/G158*100</f>
        <v>#DIV/0!</v>
      </c>
      <c r="J158" s="36" t="e">
        <f>E158/I158*100</f>
        <v>#DIV/0!</v>
      </c>
      <c r="K158" s="115" t="s">
        <v>242</v>
      </c>
      <c r="L158" s="199">
        <v>17</v>
      </c>
      <c r="M158" s="199">
        <v>17</v>
      </c>
      <c r="N158" s="222">
        <f>M158/L158*100</f>
        <v>100</v>
      </c>
      <c r="O158" s="350"/>
      <c r="P158" s="335"/>
      <c r="Q158" s="338"/>
      <c r="R158" s="32"/>
      <c r="S158" s="32"/>
    </row>
    <row r="159" spans="1:19" s="30" customFormat="1" ht="34.5" x14ac:dyDescent="0.25">
      <c r="A159" s="282"/>
      <c r="B159" s="332"/>
      <c r="C159" s="343"/>
      <c r="D159" s="344"/>
      <c r="E159" s="345"/>
      <c r="F159" s="113" t="s">
        <v>110</v>
      </c>
      <c r="G159" s="114">
        <v>0</v>
      </c>
      <c r="H159" s="114">
        <v>0</v>
      </c>
      <c r="I159" s="33" t="e">
        <f>H159/G159*100</f>
        <v>#DIV/0!</v>
      </c>
      <c r="J159" s="36" t="e">
        <f>E159/I159*100</f>
        <v>#DIV/0!</v>
      </c>
      <c r="K159" s="36"/>
      <c r="L159" s="200"/>
      <c r="M159" s="199"/>
      <c r="N159" s="257"/>
      <c r="O159" s="350"/>
      <c r="P159" s="335"/>
      <c r="Q159" s="338"/>
      <c r="R159" s="32"/>
      <c r="S159" s="32"/>
    </row>
    <row r="160" spans="1:19" s="30" customFormat="1" ht="28.5" x14ac:dyDescent="0.25">
      <c r="A160" s="282"/>
      <c r="B160" s="332"/>
      <c r="C160" s="343"/>
      <c r="D160" s="344"/>
      <c r="E160" s="345"/>
      <c r="F160" s="113" t="s">
        <v>112</v>
      </c>
      <c r="G160" s="173" t="s">
        <v>119</v>
      </c>
      <c r="H160" s="114">
        <v>0</v>
      </c>
      <c r="I160" s="33" t="e">
        <f>H160/G160*100</f>
        <v>#VALUE!</v>
      </c>
      <c r="J160" s="36" t="e">
        <f>E160/I160*100</f>
        <v>#VALUE!</v>
      </c>
      <c r="K160" s="36"/>
      <c r="L160" s="200"/>
      <c r="M160" s="199"/>
      <c r="N160" s="257"/>
      <c r="O160" s="350"/>
      <c r="P160" s="335"/>
      <c r="Q160" s="338"/>
      <c r="R160" s="32"/>
      <c r="S160" s="32"/>
    </row>
    <row r="161" spans="1:19" s="30" customFormat="1" ht="44.25" x14ac:dyDescent="0.25">
      <c r="A161" s="282"/>
      <c r="B161" s="332"/>
      <c r="C161" s="343"/>
      <c r="D161" s="344"/>
      <c r="E161" s="345"/>
      <c r="F161" s="116" t="s">
        <v>113</v>
      </c>
      <c r="G161" s="114"/>
      <c r="H161" s="114"/>
      <c r="I161" s="33" t="e">
        <f>H161/G161*100</f>
        <v>#DIV/0!</v>
      </c>
      <c r="J161" s="36" t="e">
        <f>E161/I161*100</f>
        <v>#DIV/0!</v>
      </c>
      <c r="K161" s="36"/>
      <c r="L161" s="200"/>
      <c r="M161" s="199"/>
      <c r="N161" s="257"/>
      <c r="O161" s="350"/>
      <c r="P161" s="335"/>
      <c r="Q161" s="338"/>
      <c r="R161" s="32"/>
      <c r="S161" s="32"/>
    </row>
    <row r="162" spans="1:19" s="30" customFormat="1" ht="15.75" x14ac:dyDescent="0.25">
      <c r="A162" s="282"/>
      <c r="B162" s="332"/>
      <c r="C162" s="343"/>
      <c r="D162" s="344"/>
      <c r="E162" s="345"/>
      <c r="F162" s="118"/>
      <c r="G162" s="118"/>
      <c r="H162" s="118"/>
      <c r="I162" s="118"/>
      <c r="J162" s="119"/>
      <c r="K162" s="119"/>
      <c r="L162" s="200"/>
      <c r="M162" s="201"/>
      <c r="N162" s="258"/>
      <c r="O162" s="350"/>
      <c r="P162" s="335"/>
      <c r="Q162" s="338"/>
      <c r="R162" s="32"/>
      <c r="S162" s="32"/>
    </row>
    <row r="163" spans="1:19" s="30" customFormat="1" ht="15.75" x14ac:dyDescent="0.25">
      <c r="A163" s="282"/>
      <c r="B163" s="332"/>
      <c r="C163" s="343"/>
      <c r="D163" s="344"/>
      <c r="E163" s="345"/>
      <c r="F163" s="142"/>
      <c r="G163" s="142"/>
      <c r="H163" s="142"/>
      <c r="I163" s="142"/>
      <c r="J163" s="122"/>
      <c r="K163" s="122"/>
      <c r="L163" s="200"/>
      <c r="M163" s="201"/>
      <c r="N163" s="258"/>
      <c r="O163" s="350"/>
      <c r="P163" s="335"/>
      <c r="Q163" s="338"/>
      <c r="R163" s="32"/>
      <c r="S163" s="32"/>
    </row>
    <row r="164" spans="1:19" s="30" customFormat="1" ht="15.75" x14ac:dyDescent="0.25">
      <c r="A164" s="282"/>
      <c r="B164" s="332"/>
      <c r="C164" s="343"/>
      <c r="D164" s="344"/>
      <c r="E164" s="345"/>
      <c r="F164" s="142"/>
      <c r="G164" s="142"/>
      <c r="H164" s="142"/>
      <c r="I164" s="142"/>
      <c r="J164" s="122"/>
      <c r="K164" s="122"/>
      <c r="L164" s="200"/>
      <c r="M164" s="201"/>
      <c r="N164" s="258"/>
      <c r="O164" s="350"/>
      <c r="P164" s="335"/>
      <c r="Q164" s="338"/>
      <c r="R164" s="32"/>
      <c r="S164" s="32"/>
    </row>
    <row r="165" spans="1:19" s="30" customFormat="1" ht="15.75" x14ac:dyDescent="0.25">
      <c r="A165" s="282"/>
      <c r="B165" s="332"/>
      <c r="C165" s="343"/>
      <c r="D165" s="344"/>
      <c r="E165" s="345"/>
      <c r="F165" s="142"/>
      <c r="G165" s="142"/>
      <c r="H165" s="142"/>
      <c r="I165" s="142"/>
      <c r="J165" s="122"/>
      <c r="K165" s="122"/>
      <c r="L165" s="200"/>
      <c r="M165" s="201"/>
      <c r="N165" s="258"/>
      <c r="O165" s="350"/>
      <c r="P165" s="335"/>
      <c r="Q165" s="338"/>
      <c r="R165" s="32"/>
      <c r="S165" s="32"/>
    </row>
    <row r="166" spans="1:19" s="30" customFormat="1" ht="15.75" x14ac:dyDescent="0.25">
      <c r="A166" s="282"/>
      <c r="B166" s="332"/>
      <c r="C166" s="343"/>
      <c r="D166" s="344"/>
      <c r="E166" s="345"/>
      <c r="F166" s="142"/>
      <c r="G166" s="142"/>
      <c r="H166" s="142"/>
      <c r="I166" s="142"/>
      <c r="J166" s="122"/>
      <c r="K166" s="122"/>
      <c r="L166" s="172"/>
      <c r="M166" s="201"/>
      <c r="N166" s="268"/>
      <c r="O166" s="352"/>
      <c r="P166" s="335"/>
      <c r="Q166" s="338"/>
      <c r="R166" s="32"/>
      <c r="S166" s="32"/>
    </row>
    <row r="167" spans="1:19" s="30" customFormat="1" ht="16.5" customHeight="1" thickBot="1" x14ac:dyDescent="0.3">
      <c r="A167" s="282"/>
      <c r="B167" s="333"/>
      <c r="C167" s="346"/>
      <c r="D167" s="347"/>
      <c r="E167" s="348"/>
      <c r="F167" s="146"/>
      <c r="G167" s="146"/>
      <c r="H167" s="146"/>
      <c r="I167" s="146"/>
      <c r="J167" s="155"/>
      <c r="K167" s="146"/>
      <c r="L167" s="300" t="s">
        <v>108</v>
      </c>
      <c r="M167" s="301"/>
      <c r="N167" s="302"/>
      <c r="O167" s="137">
        <v>100</v>
      </c>
      <c r="P167" s="336"/>
      <c r="Q167" s="339"/>
      <c r="R167" s="32"/>
      <c r="S167" s="32"/>
    </row>
    <row r="168" spans="1:19" s="30" customFormat="1" ht="47.25" customHeight="1" x14ac:dyDescent="0.25">
      <c r="A168" s="282">
        <v>12</v>
      </c>
      <c r="B168" s="283" t="s">
        <v>132</v>
      </c>
      <c r="C168" s="34">
        <v>10</v>
      </c>
      <c r="D168" s="34">
        <v>6</v>
      </c>
      <c r="E168" s="42">
        <f>D168/C168*100</f>
        <v>60</v>
      </c>
      <c r="F168" s="111" t="s">
        <v>64</v>
      </c>
      <c r="G168" s="33">
        <v>5</v>
      </c>
      <c r="H168" s="33">
        <v>5</v>
      </c>
      <c r="I168" s="33">
        <f>H168/G168*100</f>
        <v>100</v>
      </c>
      <c r="J168" s="36">
        <f>E168/I168*100</f>
        <v>60</v>
      </c>
      <c r="K168" s="107" t="s">
        <v>133</v>
      </c>
      <c r="L168" s="127">
        <v>1</v>
      </c>
      <c r="M168" s="174">
        <v>1</v>
      </c>
      <c r="N168" s="175">
        <f>M168/L168*100</f>
        <v>100</v>
      </c>
      <c r="O168" s="286">
        <f>N176</f>
        <v>60</v>
      </c>
      <c r="P168" s="337" t="s">
        <v>55</v>
      </c>
      <c r="Q168" s="32"/>
      <c r="R168" s="32"/>
      <c r="S168" s="32"/>
    </row>
    <row r="169" spans="1:19" s="30" customFormat="1" ht="94.5" customHeight="1" x14ac:dyDescent="0.25">
      <c r="A169" s="282"/>
      <c r="B169" s="284"/>
      <c r="C169" s="291" t="s">
        <v>134</v>
      </c>
      <c r="D169" s="292"/>
      <c r="E169" s="293"/>
      <c r="F169" s="113" t="s">
        <v>111</v>
      </c>
      <c r="G169" s="114"/>
      <c r="H169" s="114"/>
      <c r="I169" s="33" t="e">
        <f>H169/G169*100</f>
        <v>#DIV/0!</v>
      </c>
      <c r="J169" s="36" t="e">
        <f>E169/I169*100</f>
        <v>#DIV/0!</v>
      </c>
      <c r="K169" s="153" t="s">
        <v>135</v>
      </c>
      <c r="L169" s="127">
        <v>1</v>
      </c>
      <c r="M169" s="174">
        <v>1</v>
      </c>
      <c r="N169" s="175">
        <f>M169/L169*100</f>
        <v>100</v>
      </c>
      <c r="O169" s="287"/>
      <c r="P169" s="338"/>
      <c r="Q169" s="32"/>
      <c r="R169" s="32"/>
      <c r="S169" s="32"/>
    </row>
    <row r="170" spans="1:19" s="30" customFormat="1" ht="34.5" x14ac:dyDescent="0.25">
      <c r="A170" s="282"/>
      <c r="B170" s="284"/>
      <c r="C170" s="294"/>
      <c r="D170" s="295"/>
      <c r="E170" s="296"/>
      <c r="F170" s="113" t="s">
        <v>110</v>
      </c>
      <c r="G170" s="114"/>
      <c r="H170" s="114"/>
      <c r="I170" s="33" t="e">
        <f>H170/G170*100</f>
        <v>#DIV/0!</v>
      </c>
      <c r="J170" s="36" t="e">
        <f>E170/I170*100</f>
        <v>#DIV/0!</v>
      </c>
      <c r="K170" s="153" t="s">
        <v>136</v>
      </c>
      <c r="L170" s="127">
        <v>1</v>
      </c>
      <c r="M170" s="174">
        <v>0</v>
      </c>
      <c r="N170" s="175">
        <f>M170/L170*100</f>
        <v>0</v>
      </c>
      <c r="O170" s="287"/>
      <c r="P170" s="338"/>
      <c r="Q170" s="32"/>
      <c r="R170" s="32"/>
      <c r="S170" s="32"/>
    </row>
    <row r="171" spans="1:19" s="30" customFormat="1" ht="47.25" x14ac:dyDescent="0.25">
      <c r="A171" s="282"/>
      <c r="B171" s="284"/>
      <c r="C171" s="294"/>
      <c r="D171" s="295"/>
      <c r="E171" s="296"/>
      <c r="F171" s="113" t="s">
        <v>112</v>
      </c>
      <c r="G171" s="114">
        <v>5</v>
      </c>
      <c r="H171" s="114">
        <v>5</v>
      </c>
      <c r="I171" s="33">
        <f>H171/G171*100</f>
        <v>100</v>
      </c>
      <c r="J171" s="36">
        <f>E171/I171*100</f>
        <v>0</v>
      </c>
      <c r="K171" s="153" t="s">
        <v>137</v>
      </c>
      <c r="L171" s="127">
        <v>1</v>
      </c>
      <c r="M171" s="174">
        <v>0</v>
      </c>
      <c r="N171" s="175">
        <f>M171/L171*100</f>
        <v>0</v>
      </c>
      <c r="O171" s="287"/>
      <c r="P171" s="338"/>
      <c r="Q171" s="32"/>
      <c r="R171" s="32"/>
      <c r="S171" s="32"/>
    </row>
    <row r="172" spans="1:19" s="30" customFormat="1" ht="78.75" customHeight="1" x14ac:dyDescent="0.25">
      <c r="A172" s="282"/>
      <c r="B172" s="284"/>
      <c r="C172" s="294"/>
      <c r="D172" s="295"/>
      <c r="E172" s="296"/>
      <c r="F172" s="116" t="s">
        <v>113</v>
      </c>
      <c r="G172" s="114"/>
      <c r="H172" s="114"/>
      <c r="I172" s="33" t="e">
        <f>H172/G172*100</f>
        <v>#DIV/0!</v>
      </c>
      <c r="J172" s="36" t="e">
        <f>E172/I172*100</f>
        <v>#DIV/0!</v>
      </c>
      <c r="K172" s="153" t="s">
        <v>138</v>
      </c>
      <c r="L172" s="127">
        <v>1</v>
      </c>
      <c r="M172" s="174">
        <v>1</v>
      </c>
      <c r="N172" s="175">
        <f>M172/L172*100</f>
        <v>100</v>
      </c>
      <c r="O172" s="287"/>
      <c r="P172" s="338"/>
      <c r="Q172" s="32"/>
      <c r="R172" s="32"/>
      <c r="S172" s="32"/>
    </row>
    <row r="173" spans="1:19" s="30" customFormat="1" ht="15.75" x14ac:dyDescent="0.25">
      <c r="A173" s="282"/>
      <c r="B173" s="284"/>
      <c r="C173" s="294"/>
      <c r="D173" s="295"/>
      <c r="E173" s="296"/>
      <c r="F173" s="117"/>
      <c r="G173" s="118"/>
      <c r="H173" s="118"/>
      <c r="I173" s="118"/>
      <c r="J173" s="119"/>
      <c r="K173" s="169"/>
      <c r="L173" s="176">
        <v>0</v>
      </c>
      <c r="M173" s="177">
        <v>0</v>
      </c>
      <c r="N173" s="175"/>
      <c r="O173" s="287"/>
      <c r="P173" s="338"/>
      <c r="Q173" s="32"/>
      <c r="R173" s="32"/>
      <c r="S173" s="32"/>
    </row>
    <row r="174" spans="1:19" s="30" customFormat="1" ht="15.75" x14ac:dyDescent="0.25">
      <c r="A174" s="282"/>
      <c r="B174" s="284"/>
      <c r="C174" s="294"/>
      <c r="D174" s="295"/>
      <c r="E174" s="296"/>
      <c r="F174" s="120"/>
      <c r="G174" s="142"/>
      <c r="H174" s="142"/>
      <c r="I174" s="142"/>
      <c r="J174" s="122"/>
      <c r="K174" s="178"/>
      <c r="L174" s="177"/>
      <c r="M174" s="177"/>
      <c r="N174" s="175"/>
      <c r="O174" s="287"/>
      <c r="P174" s="338"/>
      <c r="Q174" s="32"/>
      <c r="R174" s="32"/>
      <c r="S174" s="32"/>
    </row>
    <row r="175" spans="1:19" s="30" customFormat="1" ht="15.75" x14ac:dyDescent="0.25">
      <c r="A175" s="282"/>
      <c r="B175" s="284"/>
      <c r="C175" s="294"/>
      <c r="D175" s="295"/>
      <c r="E175" s="296"/>
      <c r="F175" s="120"/>
      <c r="G175" s="142"/>
      <c r="H175" s="142"/>
      <c r="I175" s="142"/>
      <c r="J175" s="122"/>
      <c r="K175" s="178"/>
      <c r="L175" s="177"/>
      <c r="M175" s="177"/>
      <c r="N175" s="175"/>
      <c r="O175" s="287"/>
      <c r="P175" s="338"/>
      <c r="Q175" s="32"/>
      <c r="R175" s="32"/>
      <c r="S175" s="32"/>
    </row>
    <row r="176" spans="1:19" s="30" customFormat="1" ht="16.5" customHeight="1" thickBot="1" x14ac:dyDescent="0.3">
      <c r="A176" s="282"/>
      <c r="B176" s="285"/>
      <c r="C176" s="297"/>
      <c r="D176" s="298"/>
      <c r="E176" s="299"/>
      <c r="F176" s="145"/>
      <c r="G176" s="146"/>
      <c r="H176" s="146"/>
      <c r="I176" s="146"/>
      <c r="J176" s="155"/>
      <c r="K176" s="300" t="s">
        <v>108</v>
      </c>
      <c r="L176" s="301"/>
      <c r="M176" s="302"/>
      <c r="N176" s="137">
        <f>SUM(N168:N175)/5</f>
        <v>60</v>
      </c>
      <c r="O176" s="288"/>
      <c r="P176" s="339"/>
      <c r="Q176" s="32"/>
      <c r="R176" s="32"/>
      <c r="S176" s="32"/>
    </row>
    <row r="177" spans="1:19" s="30" customFormat="1" ht="157.5" customHeight="1" x14ac:dyDescent="0.25">
      <c r="A177" s="282">
        <v>13</v>
      </c>
      <c r="B177" s="399" t="s">
        <v>40</v>
      </c>
      <c r="C177" s="39">
        <v>66</v>
      </c>
      <c r="D177" s="39">
        <v>46</v>
      </c>
      <c r="E177" s="40">
        <f>D177/C177*100</f>
        <v>69.696969696969703</v>
      </c>
      <c r="F177" s="179" t="s">
        <v>64</v>
      </c>
      <c r="G177" s="180">
        <v>3428.7</v>
      </c>
      <c r="H177" s="180">
        <v>1729.3</v>
      </c>
      <c r="I177" s="41">
        <f>H177/G177*100</f>
        <v>50.436025315717323</v>
      </c>
      <c r="J177" s="45">
        <f>E177/I177*100</f>
        <v>138.18886254553868</v>
      </c>
      <c r="K177" s="107" t="s">
        <v>139</v>
      </c>
      <c r="L177" s="236" t="s">
        <v>247</v>
      </c>
      <c r="M177" s="236" t="s">
        <v>246</v>
      </c>
      <c r="N177" s="269">
        <v>0</v>
      </c>
      <c r="O177" s="402">
        <v>107.22</v>
      </c>
      <c r="P177" s="404" t="s">
        <v>121</v>
      </c>
      <c r="Q177" s="32"/>
      <c r="R177" s="32"/>
      <c r="S177" s="32"/>
    </row>
    <row r="178" spans="1:19" s="30" customFormat="1" ht="78.75" customHeight="1" x14ac:dyDescent="0.25">
      <c r="A178" s="282"/>
      <c r="B178" s="400"/>
      <c r="C178" s="323" t="s">
        <v>217</v>
      </c>
      <c r="D178" s="324"/>
      <c r="E178" s="325"/>
      <c r="F178" s="181" t="s">
        <v>111</v>
      </c>
      <c r="G178" s="182"/>
      <c r="H178" s="182"/>
      <c r="I178" s="41"/>
      <c r="J178" s="46"/>
      <c r="K178" s="153" t="s">
        <v>140</v>
      </c>
      <c r="L178" s="237">
        <v>0</v>
      </c>
      <c r="M178" s="237">
        <v>0</v>
      </c>
      <c r="N178" s="269">
        <v>0</v>
      </c>
      <c r="O178" s="403"/>
      <c r="P178" s="405"/>
      <c r="Q178" s="32"/>
      <c r="R178" s="32"/>
      <c r="S178" s="32"/>
    </row>
    <row r="179" spans="1:19" s="30" customFormat="1" ht="81.75" customHeight="1" x14ac:dyDescent="0.25">
      <c r="A179" s="282"/>
      <c r="B179" s="400"/>
      <c r="C179" s="326"/>
      <c r="D179" s="327"/>
      <c r="E179" s="328"/>
      <c r="F179" s="181" t="s">
        <v>110</v>
      </c>
      <c r="G179" s="182"/>
      <c r="H179" s="182"/>
      <c r="I179" s="41"/>
      <c r="J179" s="46"/>
      <c r="K179" s="183" t="s">
        <v>141</v>
      </c>
      <c r="L179" s="238" t="s">
        <v>247</v>
      </c>
      <c r="M179" s="174" t="s">
        <v>247</v>
      </c>
      <c r="N179" s="269">
        <v>100</v>
      </c>
      <c r="O179" s="403"/>
      <c r="P179" s="405"/>
      <c r="Q179" s="32"/>
      <c r="R179" s="32"/>
      <c r="S179" s="32"/>
    </row>
    <row r="180" spans="1:19" s="30" customFormat="1" ht="94.5" x14ac:dyDescent="0.25">
      <c r="A180" s="282"/>
      <c r="B180" s="400"/>
      <c r="C180" s="326"/>
      <c r="D180" s="327"/>
      <c r="E180" s="328"/>
      <c r="F180" s="181" t="s">
        <v>112</v>
      </c>
      <c r="G180" s="180">
        <v>3428.7</v>
      </c>
      <c r="H180" s="180">
        <v>1729.3</v>
      </c>
      <c r="I180" s="41">
        <f>H180/G180*100</f>
        <v>50.436025315717323</v>
      </c>
      <c r="J180" s="46">
        <f>E180/I180*100</f>
        <v>0</v>
      </c>
      <c r="K180" s="183" t="s">
        <v>142</v>
      </c>
      <c r="L180" s="184">
        <v>60</v>
      </c>
      <c r="M180" s="184">
        <v>30</v>
      </c>
      <c r="N180" s="269">
        <v>50</v>
      </c>
      <c r="O180" s="403"/>
      <c r="P180" s="405"/>
      <c r="Q180" s="32"/>
      <c r="R180" s="32"/>
      <c r="S180" s="32"/>
    </row>
    <row r="181" spans="1:19" s="30" customFormat="1" ht="91.5" customHeight="1" x14ac:dyDescent="0.25">
      <c r="A181" s="282"/>
      <c r="B181" s="400"/>
      <c r="C181" s="326"/>
      <c r="D181" s="327"/>
      <c r="E181" s="328"/>
      <c r="F181" s="185" t="s">
        <v>113</v>
      </c>
      <c r="G181" s="182"/>
      <c r="H181" s="182"/>
      <c r="I181" s="41"/>
      <c r="J181" s="46"/>
      <c r="K181" s="183" t="s">
        <v>143</v>
      </c>
      <c r="L181" s="184">
        <v>55</v>
      </c>
      <c r="M181" s="184">
        <v>0</v>
      </c>
      <c r="N181" s="269">
        <v>0</v>
      </c>
      <c r="O181" s="403"/>
      <c r="P181" s="405"/>
      <c r="Q181" s="32"/>
      <c r="R181" s="32"/>
      <c r="S181" s="32"/>
    </row>
    <row r="182" spans="1:19" s="30" customFormat="1" ht="94.5" x14ac:dyDescent="0.25">
      <c r="A182" s="282"/>
      <c r="B182" s="400"/>
      <c r="C182" s="326"/>
      <c r="D182" s="327"/>
      <c r="E182" s="328"/>
      <c r="F182" s="186"/>
      <c r="G182" s="182"/>
      <c r="H182" s="182"/>
      <c r="I182" s="41"/>
      <c r="J182" s="46"/>
      <c r="K182" s="183" t="s">
        <v>144</v>
      </c>
      <c r="L182" s="187" t="s">
        <v>247</v>
      </c>
      <c r="M182" s="184" t="s">
        <v>247</v>
      </c>
      <c r="N182" s="269">
        <v>100</v>
      </c>
      <c r="O182" s="403"/>
      <c r="P182" s="405"/>
      <c r="Q182" s="32"/>
      <c r="R182" s="32"/>
      <c r="S182" s="32"/>
    </row>
    <row r="183" spans="1:19" s="30" customFormat="1" ht="94.5" customHeight="1" x14ac:dyDescent="0.25">
      <c r="A183" s="282"/>
      <c r="B183" s="400"/>
      <c r="C183" s="326"/>
      <c r="D183" s="327"/>
      <c r="E183" s="328"/>
      <c r="F183" s="186"/>
      <c r="G183" s="182"/>
      <c r="H183" s="182"/>
      <c r="I183" s="41"/>
      <c r="J183" s="46"/>
      <c r="K183" s="183" t="s">
        <v>145</v>
      </c>
      <c r="L183" s="239">
        <v>1061.0999999999999</v>
      </c>
      <c r="M183" s="239">
        <v>30</v>
      </c>
      <c r="N183" s="269">
        <f>M183/L183%</f>
        <v>2.8272547356516826</v>
      </c>
      <c r="O183" s="403"/>
      <c r="P183" s="405"/>
      <c r="Q183" s="32"/>
      <c r="R183" s="32"/>
      <c r="S183" s="32"/>
    </row>
    <row r="184" spans="1:19" s="30" customFormat="1" ht="78.75" x14ac:dyDescent="0.25">
      <c r="A184" s="282"/>
      <c r="B184" s="400"/>
      <c r="C184" s="326"/>
      <c r="D184" s="327"/>
      <c r="E184" s="328"/>
      <c r="F184" s="186"/>
      <c r="G184" s="182"/>
      <c r="H184" s="182"/>
      <c r="I184" s="41"/>
      <c r="J184" s="46"/>
      <c r="K184" s="183" t="s">
        <v>146</v>
      </c>
      <c r="L184" s="184">
        <v>32.6</v>
      </c>
      <c r="M184" s="184">
        <v>10</v>
      </c>
      <c r="N184" s="269">
        <f>M184/L184%</f>
        <v>30.674846625766872</v>
      </c>
      <c r="O184" s="403"/>
      <c r="P184" s="405"/>
      <c r="Q184" s="32"/>
      <c r="R184" s="32"/>
      <c r="S184" s="32"/>
    </row>
    <row r="185" spans="1:19" s="30" customFormat="1" ht="63" x14ac:dyDescent="0.25">
      <c r="A185" s="282"/>
      <c r="B185" s="400"/>
      <c r="C185" s="326"/>
      <c r="D185" s="327"/>
      <c r="E185" s="328"/>
      <c r="F185" s="186"/>
      <c r="G185" s="182"/>
      <c r="H185" s="182"/>
      <c r="I185" s="41"/>
      <c r="J185" s="46"/>
      <c r="K185" s="112" t="s">
        <v>147</v>
      </c>
      <c r="L185" s="187">
        <v>58.6</v>
      </c>
      <c r="M185" s="187">
        <v>14</v>
      </c>
      <c r="N185" s="269">
        <f>M185/L185%</f>
        <v>23.890784982935156</v>
      </c>
      <c r="O185" s="403"/>
      <c r="P185" s="405"/>
      <c r="Q185" s="32"/>
      <c r="R185" s="32"/>
      <c r="S185" s="32"/>
    </row>
    <row r="186" spans="1:19" s="30" customFormat="1" ht="47.25" x14ac:dyDescent="0.25">
      <c r="A186" s="282"/>
      <c r="B186" s="400"/>
      <c r="C186" s="326"/>
      <c r="D186" s="327"/>
      <c r="E186" s="328"/>
      <c r="F186" s="186"/>
      <c r="G186" s="182"/>
      <c r="H186" s="182"/>
      <c r="I186" s="41"/>
      <c r="J186" s="46"/>
      <c r="K186" s="112" t="s">
        <v>148</v>
      </c>
      <c r="L186" s="238">
        <v>234</v>
      </c>
      <c r="M186" s="238">
        <v>16</v>
      </c>
      <c r="N186" s="270">
        <v>6.8</v>
      </c>
      <c r="O186" s="403"/>
      <c r="P186" s="405"/>
      <c r="Q186" s="32"/>
      <c r="R186" s="32"/>
      <c r="S186" s="32"/>
    </row>
    <row r="187" spans="1:19" s="30" customFormat="1" ht="110.25" x14ac:dyDescent="0.25">
      <c r="A187" s="282"/>
      <c r="B187" s="400"/>
      <c r="C187" s="326"/>
      <c r="D187" s="327"/>
      <c r="E187" s="328"/>
      <c r="F187" s="186"/>
      <c r="G187" s="182"/>
      <c r="H187" s="182"/>
      <c r="I187" s="41"/>
      <c r="J187" s="46"/>
      <c r="K187" s="112" t="s">
        <v>149</v>
      </c>
      <c r="L187" s="238" t="s">
        <v>247</v>
      </c>
      <c r="M187" s="238" t="s">
        <v>247</v>
      </c>
      <c r="N187" s="269">
        <v>100</v>
      </c>
      <c r="O187" s="403"/>
      <c r="P187" s="405"/>
      <c r="Q187" s="32"/>
      <c r="R187" s="32"/>
      <c r="S187" s="32"/>
    </row>
    <row r="188" spans="1:19" s="30" customFormat="1" ht="78.75" customHeight="1" x14ac:dyDescent="0.25">
      <c r="A188" s="282"/>
      <c r="B188" s="400"/>
      <c r="C188" s="326"/>
      <c r="D188" s="327"/>
      <c r="E188" s="328"/>
      <c r="F188" s="186"/>
      <c r="G188" s="182"/>
      <c r="H188" s="182"/>
      <c r="I188" s="41"/>
      <c r="J188" s="46"/>
      <c r="K188" s="112" t="s">
        <v>150</v>
      </c>
      <c r="L188" s="163">
        <v>153.80000000000001</v>
      </c>
      <c r="M188" s="163">
        <v>0</v>
      </c>
      <c r="N188" s="269">
        <v>0</v>
      </c>
      <c r="O188" s="403"/>
      <c r="P188" s="405"/>
      <c r="Q188" s="32"/>
      <c r="R188" s="32"/>
      <c r="S188" s="32"/>
    </row>
    <row r="189" spans="1:19" s="30" customFormat="1" ht="47.25" customHeight="1" x14ac:dyDescent="0.25">
      <c r="A189" s="282"/>
      <c r="B189" s="400"/>
      <c r="C189" s="326"/>
      <c r="D189" s="327"/>
      <c r="E189" s="328"/>
      <c r="F189" s="186"/>
      <c r="G189" s="182"/>
      <c r="H189" s="182"/>
      <c r="I189" s="41"/>
      <c r="J189" s="46"/>
      <c r="K189" s="112" t="s">
        <v>151</v>
      </c>
      <c r="L189" s="184">
        <v>932.4</v>
      </c>
      <c r="M189" s="184">
        <v>44.5</v>
      </c>
      <c r="N189" s="269">
        <f>M189/L189%</f>
        <v>4.7726297726297728</v>
      </c>
      <c r="O189" s="403"/>
      <c r="P189" s="405"/>
      <c r="Q189" s="32"/>
      <c r="R189" s="32"/>
      <c r="S189" s="32"/>
    </row>
    <row r="190" spans="1:19" s="30" customFormat="1" ht="78.75" customHeight="1" x14ac:dyDescent="0.25">
      <c r="A190" s="282"/>
      <c r="B190" s="400"/>
      <c r="C190" s="326"/>
      <c r="D190" s="327"/>
      <c r="E190" s="328"/>
      <c r="F190" s="186"/>
      <c r="G190" s="182"/>
      <c r="H190" s="182"/>
      <c r="I190" s="41"/>
      <c r="J190" s="46"/>
      <c r="K190" s="112" t="s">
        <v>152</v>
      </c>
      <c r="L190" s="184" t="s">
        <v>247</v>
      </c>
      <c r="M190" s="184" t="s">
        <v>247</v>
      </c>
      <c r="N190" s="269">
        <v>100</v>
      </c>
      <c r="O190" s="403"/>
      <c r="P190" s="405"/>
      <c r="Q190" s="32"/>
      <c r="R190" s="32"/>
      <c r="S190" s="32"/>
    </row>
    <row r="191" spans="1:19" s="30" customFormat="1" ht="220.5" customHeight="1" x14ac:dyDescent="0.25">
      <c r="A191" s="282"/>
      <c r="B191" s="400"/>
      <c r="C191" s="326"/>
      <c r="D191" s="327"/>
      <c r="E191" s="328"/>
      <c r="F191" s="186"/>
      <c r="G191" s="182"/>
      <c r="H191" s="182"/>
      <c r="I191" s="41"/>
      <c r="J191" s="46"/>
      <c r="K191" s="112" t="s">
        <v>153</v>
      </c>
      <c r="L191" s="184" t="s">
        <v>247</v>
      </c>
      <c r="M191" s="184" t="s">
        <v>247</v>
      </c>
      <c r="N191" s="269">
        <v>100</v>
      </c>
      <c r="O191" s="403"/>
      <c r="P191" s="405"/>
      <c r="Q191" s="32"/>
      <c r="R191" s="32"/>
      <c r="S191" s="32"/>
    </row>
    <row r="192" spans="1:19" s="30" customFormat="1" ht="47.25" x14ac:dyDescent="0.25">
      <c r="A192" s="282"/>
      <c r="B192" s="400"/>
      <c r="C192" s="326"/>
      <c r="D192" s="327"/>
      <c r="E192" s="328"/>
      <c r="F192" s="186"/>
      <c r="G192" s="182"/>
      <c r="H192" s="182"/>
      <c r="I192" s="41"/>
      <c r="J192" s="46"/>
      <c r="K192" s="112" t="s">
        <v>154</v>
      </c>
      <c r="L192" s="240">
        <v>30</v>
      </c>
      <c r="M192" s="240">
        <v>0</v>
      </c>
      <c r="N192" s="269">
        <v>0</v>
      </c>
      <c r="O192" s="403"/>
      <c r="P192" s="405"/>
      <c r="Q192" s="32"/>
      <c r="R192" s="32"/>
      <c r="S192" s="32"/>
    </row>
    <row r="193" spans="1:19" s="30" customFormat="1" ht="31.5" x14ac:dyDescent="0.25">
      <c r="A193" s="282"/>
      <c r="B193" s="400"/>
      <c r="C193" s="326"/>
      <c r="D193" s="327"/>
      <c r="E193" s="328"/>
      <c r="F193" s="186"/>
      <c r="G193" s="182"/>
      <c r="H193" s="182"/>
      <c r="I193" s="41"/>
      <c r="J193" s="46"/>
      <c r="K193" s="112" t="s">
        <v>155</v>
      </c>
      <c r="L193" s="238">
        <v>50</v>
      </c>
      <c r="M193" s="238">
        <v>602.5</v>
      </c>
      <c r="N193" s="269">
        <f t="shared" ref="N193:N205" si="6">M193/L193%</f>
        <v>1205</v>
      </c>
      <c r="O193" s="403"/>
      <c r="P193" s="405"/>
      <c r="Q193" s="32"/>
      <c r="R193" s="32"/>
      <c r="S193" s="32"/>
    </row>
    <row r="194" spans="1:19" s="30" customFormat="1" ht="94.5" customHeight="1" x14ac:dyDescent="0.25">
      <c r="A194" s="282"/>
      <c r="B194" s="400"/>
      <c r="C194" s="326"/>
      <c r="D194" s="327"/>
      <c r="E194" s="328"/>
      <c r="F194" s="186"/>
      <c r="G194" s="182"/>
      <c r="H194" s="182"/>
      <c r="I194" s="41"/>
      <c r="J194" s="46"/>
      <c r="K194" s="112" t="s">
        <v>156</v>
      </c>
      <c r="L194" s="187">
        <v>0</v>
      </c>
      <c r="M194" s="187">
        <v>0</v>
      </c>
      <c r="N194" s="269"/>
      <c r="O194" s="403"/>
      <c r="P194" s="405"/>
      <c r="Q194" s="32"/>
      <c r="R194" s="32"/>
      <c r="S194" s="32"/>
    </row>
    <row r="195" spans="1:19" s="30" customFormat="1" ht="20.25" customHeight="1" x14ac:dyDescent="0.25">
      <c r="A195" s="282"/>
      <c r="B195" s="400"/>
      <c r="C195" s="326"/>
      <c r="D195" s="327"/>
      <c r="E195" s="328"/>
      <c r="F195" s="186"/>
      <c r="G195" s="182"/>
      <c r="H195" s="182"/>
      <c r="I195" s="41"/>
      <c r="J195" s="46"/>
      <c r="K195" s="289" t="s">
        <v>157</v>
      </c>
      <c r="L195" s="241">
        <v>200</v>
      </c>
      <c r="M195" s="241">
        <v>0</v>
      </c>
      <c r="N195" s="269">
        <f t="shared" si="6"/>
        <v>0</v>
      </c>
      <c r="O195" s="403"/>
      <c r="P195" s="405"/>
      <c r="Q195" s="32"/>
      <c r="R195" s="32"/>
      <c r="S195" s="32"/>
    </row>
    <row r="196" spans="1:19" s="30" customFormat="1" ht="20.25" customHeight="1" x14ac:dyDescent="0.25">
      <c r="A196" s="282"/>
      <c r="B196" s="400"/>
      <c r="C196" s="326"/>
      <c r="D196" s="327"/>
      <c r="E196" s="328"/>
      <c r="F196" s="186"/>
      <c r="G196" s="182"/>
      <c r="H196" s="182"/>
      <c r="I196" s="41"/>
      <c r="J196" s="46"/>
      <c r="K196" s="290"/>
      <c r="L196" s="163">
        <v>0</v>
      </c>
      <c r="M196" s="163">
        <v>0</v>
      </c>
      <c r="N196" s="269"/>
      <c r="O196" s="403"/>
      <c r="P196" s="405"/>
      <c r="Q196" s="32"/>
      <c r="R196" s="32"/>
      <c r="S196" s="32"/>
    </row>
    <row r="197" spans="1:19" s="30" customFormat="1" ht="20.25" customHeight="1" x14ac:dyDescent="0.25">
      <c r="A197" s="282"/>
      <c r="B197" s="400"/>
      <c r="C197" s="326"/>
      <c r="D197" s="327"/>
      <c r="E197" s="328"/>
      <c r="F197" s="186"/>
      <c r="G197" s="182"/>
      <c r="H197" s="182"/>
      <c r="I197" s="41"/>
      <c r="J197" s="46"/>
      <c r="K197" s="112" t="s">
        <v>158</v>
      </c>
      <c r="L197" s="238">
        <v>5</v>
      </c>
      <c r="M197" s="238">
        <v>0</v>
      </c>
      <c r="N197" s="269">
        <f t="shared" si="6"/>
        <v>0</v>
      </c>
      <c r="O197" s="403"/>
      <c r="P197" s="405"/>
      <c r="Q197" s="32"/>
      <c r="R197" s="32"/>
      <c r="S197" s="32"/>
    </row>
    <row r="198" spans="1:19" s="30" customFormat="1" ht="31.5" x14ac:dyDescent="0.35">
      <c r="A198" s="282"/>
      <c r="B198" s="400"/>
      <c r="C198" s="326"/>
      <c r="D198" s="327"/>
      <c r="E198" s="328"/>
      <c r="F198" s="188"/>
      <c r="G198" s="189"/>
      <c r="H198" s="189"/>
      <c r="I198" s="189"/>
      <c r="J198" s="189"/>
      <c r="K198" s="112" t="s">
        <v>159</v>
      </c>
      <c r="L198" s="187">
        <v>81.5</v>
      </c>
      <c r="M198" s="187">
        <v>574.29999999999995</v>
      </c>
      <c r="N198" s="269">
        <f t="shared" si="6"/>
        <v>704.6625766871166</v>
      </c>
      <c r="O198" s="403"/>
      <c r="P198" s="405"/>
      <c r="Q198" s="32"/>
      <c r="R198" s="32"/>
      <c r="S198" s="32"/>
    </row>
    <row r="199" spans="1:19" s="30" customFormat="1" ht="47.25" x14ac:dyDescent="0.35">
      <c r="A199" s="282"/>
      <c r="B199" s="400"/>
      <c r="C199" s="326"/>
      <c r="D199" s="327"/>
      <c r="E199" s="328"/>
      <c r="F199" s="190"/>
      <c r="G199" s="189"/>
      <c r="H199" s="189"/>
      <c r="I199" s="189"/>
      <c r="J199" s="189"/>
      <c r="K199" s="112" t="s">
        <v>160</v>
      </c>
      <c r="L199" s="238">
        <v>0</v>
      </c>
      <c r="M199" s="238">
        <v>0</v>
      </c>
      <c r="N199" s="269">
        <v>100</v>
      </c>
      <c r="O199" s="403"/>
      <c r="P199" s="405"/>
      <c r="Q199" s="32"/>
      <c r="R199" s="32"/>
      <c r="S199" s="32"/>
    </row>
    <row r="200" spans="1:19" s="30" customFormat="1" ht="47.25" x14ac:dyDescent="0.35">
      <c r="A200" s="282"/>
      <c r="B200" s="400"/>
      <c r="C200" s="326"/>
      <c r="D200" s="327"/>
      <c r="E200" s="328"/>
      <c r="F200" s="190"/>
      <c r="G200" s="189"/>
      <c r="H200" s="189"/>
      <c r="I200" s="189"/>
      <c r="J200" s="189"/>
      <c r="K200" s="112" t="s">
        <v>161</v>
      </c>
      <c r="L200" s="238">
        <v>12</v>
      </c>
      <c r="M200" s="238">
        <v>8</v>
      </c>
      <c r="N200" s="269">
        <f t="shared" si="6"/>
        <v>66.666666666666671</v>
      </c>
      <c r="O200" s="403"/>
      <c r="P200" s="405"/>
      <c r="Q200" s="32"/>
      <c r="R200" s="32"/>
      <c r="S200" s="32"/>
    </row>
    <row r="201" spans="1:19" s="30" customFormat="1" ht="110.25" x14ac:dyDescent="0.35">
      <c r="A201" s="282"/>
      <c r="B201" s="400"/>
      <c r="C201" s="326"/>
      <c r="D201" s="327"/>
      <c r="E201" s="328"/>
      <c r="F201" s="190"/>
      <c r="G201" s="189"/>
      <c r="H201" s="189"/>
      <c r="I201" s="189"/>
      <c r="J201" s="189"/>
      <c r="K201" s="112" t="s">
        <v>162</v>
      </c>
      <c r="L201" s="187">
        <v>210.9</v>
      </c>
      <c r="M201" s="187">
        <v>350</v>
      </c>
      <c r="N201" s="269">
        <f t="shared" si="6"/>
        <v>165.95542911332385</v>
      </c>
      <c r="O201" s="403"/>
      <c r="P201" s="405"/>
      <c r="Q201" s="32"/>
      <c r="R201" s="32"/>
      <c r="S201" s="32"/>
    </row>
    <row r="202" spans="1:19" s="30" customFormat="1" ht="21" x14ac:dyDescent="0.35">
      <c r="A202" s="282"/>
      <c r="B202" s="400"/>
      <c r="C202" s="326"/>
      <c r="D202" s="327"/>
      <c r="E202" s="328"/>
      <c r="F202" s="190"/>
      <c r="G202" s="189"/>
      <c r="H202" s="189"/>
      <c r="I202" s="189"/>
      <c r="J202" s="189"/>
      <c r="K202" s="112"/>
      <c r="L202" s="187"/>
      <c r="M202" s="187"/>
      <c r="N202" s="269" t="e">
        <f t="shared" si="6"/>
        <v>#DIV/0!</v>
      </c>
      <c r="O202" s="403"/>
      <c r="P202" s="405"/>
      <c r="Q202" s="32"/>
      <c r="R202" s="32"/>
      <c r="S202" s="32"/>
    </row>
    <row r="203" spans="1:19" s="30" customFormat="1" ht="21" x14ac:dyDescent="0.35">
      <c r="A203" s="282"/>
      <c r="B203" s="400"/>
      <c r="C203" s="326"/>
      <c r="D203" s="327"/>
      <c r="E203" s="328"/>
      <c r="F203" s="190"/>
      <c r="G203" s="189"/>
      <c r="H203" s="189"/>
      <c r="I203" s="189"/>
      <c r="J203" s="189"/>
      <c r="K203" s="112"/>
      <c r="L203" s="187"/>
      <c r="M203" s="187"/>
      <c r="N203" s="269" t="e">
        <f t="shared" si="6"/>
        <v>#DIV/0!</v>
      </c>
      <c r="O203" s="403"/>
      <c r="P203" s="405"/>
      <c r="Q203" s="32"/>
      <c r="R203" s="32"/>
      <c r="S203" s="32"/>
    </row>
    <row r="204" spans="1:19" s="30" customFormat="1" ht="252" customHeight="1" x14ac:dyDescent="0.35">
      <c r="A204" s="282"/>
      <c r="B204" s="400"/>
      <c r="C204" s="326"/>
      <c r="D204" s="327"/>
      <c r="E204" s="328"/>
      <c r="F204" s="190"/>
      <c r="G204" s="189"/>
      <c r="H204" s="189"/>
      <c r="I204" s="189"/>
      <c r="J204" s="189"/>
      <c r="K204" s="112" t="s">
        <v>163</v>
      </c>
      <c r="L204" s="187">
        <v>2</v>
      </c>
      <c r="M204" s="187">
        <v>0</v>
      </c>
      <c r="N204" s="269">
        <f t="shared" si="6"/>
        <v>0</v>
      </c>
      <c r="O204" s="403"/>
      <c r="P204" s="405"/>
      <c r="Q204" s="32"/>
      <c r="R204" s="32"/>
      <c r="S204" s="32"/>
    </row>
    <row r="205" spans="1:19" s="30" customFormat="1" ht="94.5" x14ac:dyDescent="0.35">
      <c r="A205" s="282"/>
      <c r="B205" s="400"/>
      <c r="C205" s="326"/>
      <c r="D205" s="327"/>
      <c r="E205" s="328"/>
      <c r="F205" s="190"/>
      <c r="G205" s="189"/>
      <c r="H205" s="189"/>
      <c r="I205" s="189"/>
      <c r="J205" s="189"/>
      <c r="K205" s="112" t="s">
        <v>164</v>
      </c>
      <c r="L205" s="187">
        <v>34.799999999999997</v>
      </c>
      <c r="M205" s="187">
        <v>0</v>
      </c>
      <c r="N205" s="269">
        <f t="shared" si="6"/>
        <v>0</v>
      </c>
      <c r="O205" s="403"/>
      <c r="P205" s="405"/>
      <c r="Q205" s="32"/>
      <c r="R205" s="32"/>
      <c r="S205" s="32"/>
    </row>
    <row r="206" spans="1:19" s="30" customFormat="1" ht="157.5" x14ac:dyDescent="0.35">
      <c r="A206" s="282"/>
      <c r="B206" s="400"/>
      <c r="C206" s="326"/>
      <c r="D206" s="327"/>
      <c r="E206" s="328"/>
      <c r="F206" s="190"/>
      <c r="G206" s="189"/>
      <c r="H206" s="189"/>
      <c r="I206" s="189"/>
      <c r="J206" s="189"/>
      <c r="K206" s="112" t="s">
        <v>165</v>
      </c>
      <c r="L206" s="238">
        <v>0</v>
      </c>
      <c r="M206" s="238">
        <v>0</v>
      </c>
      <c r="N206" s="269"/>
      <c r="O206" s="403"/>
      <c r="P206" s="405"/>
      <c r="Q206" s="32"/>
      <c r="R206" s="32"/>
      <c r="S206" s="32"/>
    </row>
    <row r="207" spans="1:19" s="30" customFormat="1" ht="157.5" x14ac:dyDescent="0.35">
      <c r="A207" s="282"/>
      <c r="B207" s="400"/>
      <c r="C207" s="326"/>
      <c r="D207" s="327"/>
      <c r="E207" s="328"/>
      <c r="F207" s="190"/>
      <c r="G207" s="189"/>
      <c r="H207" s="189"/>
      <c r="I207" s="189"/>
      <c r="J207" s="189"/>
      <c r="K207" s="112" t="s">
        <v>166</v>
      </c>
      <c r="L207" s="238">
        <v>0</v>
      </c>
      <c r="M207" s="238">
        <v>0</v>
      </c>
      <c r="N207" s="269"/>
      <c r="O207" s="403"/>
      <c r="P207" s="405"/>
      <c r="Q207" s="32"/>
      <c r="R207" s="32"/>
      <c r="S207" s="32"/>
    </row>
    <row r="208" spans="1:19" s="30" customFormat="1" ht="220.5" x14ac:dyDescent="0.35">
      <c r="A208" s="282"/>
      <c r="B208" s="400"/>
      <c r="C208" s="326"/>
      <c r="D208" s="327"/>
      <c r="E208" s="328"/>
      <c r="F208" s="190"/>
      <c r="G208" s="189"/>
      <c r="H208" s="189"/>
      <c r="I208" s="189"/>
      <c r="J208" s="189"/>
      <c r="K208" s="112" t="s">
        <v>167</v>
      </c>
      <c r="L208" s="238">
        <v>0</v>
      </c>
      <c r="M208" s="238">
        <v>0</v>
      </c>
      <c r="N208" s="269"/>
      <c r="O208" s="403"/>
      <c r="P208" s="405"/>
      <c r="Q208" s="32"/>
      <c r="R208" s="32"/>
      <c r="S208" s="32"/>
    </row>
    <row r="209" spans="1:19" s="30" customFormat="1" ht="63" x14ac:dyDescent="0.35">
      <c r="A209" s="282"/>
      <c r="B209" s="400"/>
      <c r="C209" s="326"/>
      <c r="D209" s="327"/>
      <c r="E209" s="328"/>
      <c r="F209" s="190"/>
      <c r="G209" s="189"/>
      <c r="H209" s="189"/>
      <c r="I209" s="189"/>
      <c r="J209" s="189"/>
      <c r="K209" s="112" t="s">
        <v>168</v>
      </c>
      <c r="L209" s="238" t="s">
        <v>247</v>
      </c>
      <c r="M209" s="238" t="s">
        <v>247</v>
      </c>
      <c r="N209" s="206">
        <v>100</v>
      </c>
      <c r="O209" s="403"/>
      <c r="P209" s="405"/>
      <c r="Q209" s="32"/>
      <c r="R209" s="32"/>
      <c r="S209" s="32"/>
    </row>
    <row r="210" spans="1:19" s="30" customFormat="1" ht="110.25" x14ac:dyDescent="0.35">
      <c r="A210" s="282"/>
      <c r="B210" s="400"/>
      <c r="C210" s="326"/>
      <c r="D210" s="327"/>
      <c r="E210" s="328"/>
      <c r="F210" s="190"/>
      <c r="G210" s="189"/>
      <c r="H210" s="189"/>
      <c r="I210" s="189"/>
      <c r="J210" s="189"/>
      <c r="K210" s="112" t="s">
        <v>169</v>
      </c>
      <c r="L210" s="238">
        <v>0</v>
      </c>
      <c r="M210" s="238">
        <v>0</v>
      </c>
      <c r="N210" s="269"/>
      <c r="O210" s="403"/>
      <c r="P210" s="405"/>
      <c r="Q210" s="32"/>
      <c r="R210" s="32"/>
      <c r="S210" s="32"/>
    </row>
    <row r="211" spans="1:19" s="30" customFormat="1" ht="63" x14ac:dyDescent="0.35">
      <c r="A211" s="282"/>
      <c r="B211" s="400"/>
      <c r="C211" s="326"/>
      <c r="D211" s="327"/>
      <c r="E211" s="328"/>
      <c r="F211" s="190"/>
      <c r="G211" s="189"/>
      <c r="H211" s="189"/>
      <c r="I211" s="189"/>
      <c r="J211" s="189"/>
      <c r="K211" s="112" t="s">
        <v>170</v>
      </c>
      <c r="L211" s="238">
        <v>25</v>
      </c>
      <c r="M211" s="238">
        <v>0</v>
      </c>
      <c r="N211" s="269">
        <v>0</v>
      </c>
      <c r="O211" s="403"/>
      <c r="P211" s="405"/>
      <c r="Q211" s="32"/>
      <c r="R211" s="32"/>
      <c r="S211" s="32"/>
    </row>
    <row r="212" spans="1:19" s="30" customFormat="1" ht="78.75" x14ac:dyDescent="0.35">
      <c r="A212" s="282"/>
      <c r="B212" s="400"/>
      <c r="C212" s="326"/>
      <c r="D212" s="327"/>
      <c r="E212" s="328"/>
      <c r="F212" s="190"/>
      <c r="G212" s="189"/>
      <c r="H212" s="189"/>
      <c r="I212" s="189"/>
      <c r="J212" s="189"/>
      <c r="K212" s="112" t="s">
        <v>171</v>
      </c>
      <c r="L212" s="238" t="s">
        <v>247</v>
      </c>
      <c r="M212" s="238" t="s">
        <v>247</v>
      </c>
      <c r="N212" s="269">
        <v>100</v>
      </c>
      <c r="O212" s="403"/>
      <c r="P212" s="405"/>
      <c r="Q212" s="32"/>
      <c r="R212" s="32"/>
      <c r="S212" s="32"/>
    </row>
    <row r="213" spans="1:19" s="30" customFormat="1" ht="47.25" customHeight="1" x14ac:dyDescent="0.35">
      <c r="A213" s="282"/>
      <c r="B213" s="400"/>
      <c r="C213" s="326"/>
      <c r="D213" s="327"/>
      <c r="E213" s="328"/>
      <c r="F213" s="190"/>
      <c r="G213" s="189"/>
      <c r="H213" s="189"/>
      <c r="I213" s="189"/>
      <c r="J213" s="189"/>
      <c r="K213" s="112" t="s">
        <v>172</v>
      </c>
      <c r="L213" s="238" t="s">
        <v>247</v>
      </c>
      <c r="M213" s="238" t="s">
        <v>247</v>
      </c>
      <c r="N213" s="269">
        <v>100</v>
      </c>
      <c r="O213" s="403"/>
      <c r="P213" s="405"/>
      <c r="Q213" s="32"/>
      <c r="R213" s="32"/>
      <c r="S213" s="32"/>
    </row>
    <row r="214" spans="1:19" s="30" customFormat="1" ht="78.75" x14ac:dyDescent="0.35">
      <c r="A214" s="282"/>
      <c r="B214" s="400"/>
      <c r="C214" s="326"/>
      <c r="D214" s="327"/>
      <c r="E214" s="328"/>
      <c r="F214" s="190"/>
      <c r="G214" s="189"/>
      <c r="H214" s="189"/>
      <c r="I214" s="189"/>
      <c r="J214" s="189"/>
      <c r="K214" s="112" t="s">
        <v>173</v>
      </c>
      <c r="L214" s="242" t="s">
        <v>247</v>
      </c>
      <c r="M214" s="242" t="s">
        <v>247</v>
      </c>
      <c r="N214" s="269">
        <v>100</v>
      </c>
      <c r="O214" s="403"/>
      <c r="P214" s="405"/>
      <c r="Q214" s="32"/>
      <c r="R214" s="32"/>
      <c r="S214" s="32"/>
    </row>
    <row r="215" spans="1:19" s="30" customFormat="1" ht="126" x14ac:dyDescent="0.35">
      <c r="A215" s="282"/>
      <c r="B215" s="400"/>
      <c r="C215" s="326"/>
      <c r="D215" s="327"/>
      <c r="E215" s="328"/>
      <c r="F215" s="190"/>
      <c r="G215" s="189"/>
      <c r="H215" s="189"/>
      <c r="I215" s="189"/>
      <c r="J215" s="189"/>
      <c r="K215" s="112" t="s">
        <v>174</v>
      </c>
      <c r="L215" s="163" t="s">
        <v>247</v>
      </c>
      <c r="M215" s="163" t="s">
        <v>247</v>
      </c>
      <c r="N215" s="269">
        <v>100</v>
      </c>
      <c r="O215" s="403"/>
      <c r="P215" s="405"/>
      <c r="Q215" s="32"/>
      <c r="R215" s="32"/>
      <c r="S215" s="32"/>
    </row>
    <row r="216" spans="1:19" s="30" customFormat="1" ht="47.25" customHeight="1" x14ac:dyDescent="0.35">
      <c r="A216" s="282"/>
      <c r="B216" s="400"/>
      <c r="C216" s="326"/>
      <c r="D216" s="327"/>
      <c r="E216" s="328"/>
      <c r="F216" s="190"/>
      <c r="G216" s="189"/>
      <c r="H216" s="189"/>
      <c r="I216" s="189"/>
      <c r="J216" s="189"/>
      <c r="K216" s="183" t="s">
        <v>175</v>
      </c>
      <c r="L216" s="238" t="s">
        <v>247</v>
      </c>
      <c r="M216" s="238" t="s">
        <v>247</v>
      </c>
      <c r="N216" s="269">
        <v>100</v>
      </c>
      <c r="O216" s="403"/>
      <c r="P216" s="405"/>
      <c r="Q216" s="32"/>
      <c r="R216" s="32"/>
      <c r="S216" s="32"/>
    </row>
    <row r="217" spans="1:19" s="30" customFormat="1" ht="21" customHeight="1" x14ac:dyDescent="0.35">
      <c r="A217" s="282"/>
      <c r="B217" s="400"/>
      <c r="C217" s="326"/>
      <c r="D217" s="327"/>
      <c r="E217" s="328"/>
      <c r="F217" s="190"/>
      <c r="G217" s="189"/>
      <c r="H217" s="189"/>
      <c r="I217" s="189"/>
      <c r="J217" s="189"/>
      <c r="K217" s="112" t="s">
        <v>176</v>
      </c>
      <c r="L217" s="238" t="s">
        <v>247</v>
      </c>
      <c r="M217" s="238" t="s">
        <v>247</v>
      </c>
      <c r="N217" s="269">
        <v>100</v>
      </c>
      <c r="O217" s="403"/>
      <c r="P217" s="405"/>
      <c r="Q217" s="32"/>
      <c r="R217" s="32"/>
      <c r="S217" s="32"/>
    </row>
    <row r="218" spans="1:19" s="30" customFormat="1" ht="110.25" x14ac:dyDescent="0.35">
      <c r="A218" s="282"/>
      <c r="B218" s="400"/>
      <c r="C218" s="326"/>
      <c r="D218" s="327"/>
      <c r="E218" s="328"/>
      <c r="F218" s="190"/>
      <c r="G218" s="189"/>
      <c r="H218" s="189"/>
      <c r="I218" s="189"/>
      <c r="J218" s="189"/>
      <c r="K218" s="112" t="s">
        <v>177</v>
      </c>
      <c r="L218" s="238" t="s">
        <v>247</v>
      </c>
      <c r="M218" s="238" t="s">
        <v>247</v>
      </c>
      <c r="N218" s="269">
        <v>100</v>
      </c>
      <c r="O218" s="403"/>
      <c r="P218" s="405"/>
      <c r="Q218" s="32"/>
      <c r="R218" s="32"/>
      <c r="S218" s="32"/>
    </row>
    <row r="219" spans="1:19" s="30" customFormat="1" ht="94.5" x14ac:dyDescent="0.35">
      <c r="A219" s="282"/>
      <c r="B219" s="400"/>
      <c r="C219" s="326"/>
      <c r="D219" s="327"/>
      <c r="E219" s="328"/>
      <c r="F219" s="190"/>
      <c r="G219" s="189"/>
      <c r="H219" s="189"/>
      <c r="I219" s="189"/>
      <c r="J219" s="189"/>
      <c r="K219" s="112" t="s">
        <v>178</v>
      </c>
      <c r="L219" s="238" t="s">
        <v>247</v>
      </c>
      <c r="M219" s="238" t="s">
        <v>247</v>
      </c>
      <c r="N219" s="269">
        <v>100</v>
      </c>
      <c r="O219" s="403"/>
      <c r="P219" s="405"/>
      <c r="Q219" s="32"/>
      <c r="R219" s="32"/>
      <c r="S219" s="32"/>
    </row>
    <row r="220" spans="1:19" s="30" customFormat="1" ht="110.25" x14ac:dyDescent="0.35">
      <c r="A220" s="282"/>
      <c r="B220" s="400"/>
      <c r="C220" s="326"/>
      <c r="D220" s="327"/>
      <c r="E220" s="328"/>
      <c r="F220" s="190"/>
      <c r="G220" s="189"/>
      <c r="H220" s="189"/>
      <c r="I220" s="189"/>
      <c r="J220" s="189"/>
      <c r="K220" s="112" t="s">
        <v>179</v>
      </c>
      <c r="L220" s="238" t="s">
        <v>247</v>
      </c>
      <c r="M220" s="238" t="s">
        <v>247</v>
      </c>
      <c r="N220" s="269">
        <v>100</v>
      </c>
      <c r="O220" s="403"/>
      <c r="P220" s="405"/>
      <c r="Q220" s="32"/>
      <c r="R220" s="32"/>
      <c r="S220" s="32"/>
    </row>
    <row r="221" spans="1:19" s="30" customFormat="1" ht="141.75" x14ac:dyDescent="0.35">
      <c r="A221" s="282"/>
      <c r="B221" s="400"/>
      <c r="C221" s="326"/>
      <c r="D221" s="327"/>
      <c r="E221" s="328"/>
      <c r="F221" s="190"/>
      <c r="G221" s="189"/>
      <c r="H221" s="189"/>
      <c r="I221" s="189"/>
      <c r="J221" s="189"/>
      <c r="K221" s="112" t="s">
        <v>180</v>
      </c>
      <c r="L221" s="163" t="s">
        <v>247</v>
      </c>
      <c r="M221" s="163" t="s">
        <v>247</v>
      </c>
      <c r="N221" s="269">
        <v>100</v>
      </c>
      <c r="O221" s="403"/>
      <c r="P221" s="405"/>
      <c r="Q221" s="32"/>
      <c r="R221" s="32"/>
      <c r="S221" s="32"/>
    </row>
    <row r="222" spans="1:19" s="30" customFormat="1" ht="63" x14ac:dyDescent="0.35">
      <c r="A222" s="282"/>
      <c r="B222" s="400"/>
      <c r="C222" s="326"/>
      <c r="D222" s="327"/>
      <c r="E222" s="328"/>
      <c r="F222" s="190"/>
      <c r="G222" s="189"/>
      <c r="H222" s="189"/>
      <c r="I222" s="189"/>
      <c r="J222" s="189"/>
      <c r="K222" s="112" t="s">
        <v>181</v>
      </c>
      <c r="L222" s="243">
        <v>0</v>
      </c>
      <c r="M222" s="243">
        <v>0</v>
      </c>
      <c r="N222" s="269">
        <v>0</v>
      </c>
      <c r="O222" s="403"/>
      <c r="P222" s="405"/>
      <c r="Q222" s="32"/>
      <c r="R222" s="32"/>
      <c r="S222" s="32"/>
    </row>
    <row r="223" spans="1:19" s="30" customFormat="1" ht="78.75" x14ac:dyDescent="0.35">
      <c r="A223" s="282"/>
      <c r="B223" s="400"/>
      <c r="C223" s="326"/>
      <c r="D223" s="327"/>
      <c r="E223" s="328"/>
      <c r="F223" s="190"/>
      <c r="G223" s="189"/>
      <c r="H223" s="189"/>
      <c r="I223" s="189"/>
      <c r="J223" s="189"/>
      <c r="K223" s="112" t="s">
        <v>182</v>
      </c>
      <c r="L223" s="238" t="s">
        <v>247</v>
      </c>
      <c r="M223" s="238" t="s">
        <v>247</v>
      </c>
      <c r="N223" s="269">
        <v>100</v>
      </c>
      <c r="O223" s="403"/>
      <c r="P223" s="405"/>
      <c r="Q223" s="32"/>
      <c r="R223" s="32"/>
      <c r="S223" s="32"/>
    </row>
    <row r="224" spans="1:19" s="30" customFormat="1" ht="63" customHeight="1" x14ac:dyDescent="0.35">
      <c r="A224" s="282"/>
      <c r="B224" s="400"/>
      <c r="C224" s="326"/>
      <c r="D224" s="327"/>
      <c r="E224" s="328"/>
      <c r="F224" s="190"/>
      <c r="G224" s="189"/>
      <c r="H224" s="189"/>
      <c r="I224" s="189"/>
      <c r="J224" s="189"/>
      <c r="K224" s="112" t="s">
        <v>183</v>
      </c>
      <c r="L224" s="163" t="s">
        <v>247</v>
      </c>
      <c r="M224" s="163" t="s">
        <v>247</v>
      </c>
      <c r="N224" s="269">
        <v>100</v>
      </c>
      <c r="O224" s="403"/>
      <c r="P224" s="405"/>
      <c r="Q224" s="32"/>
      <c r="R224" s="32"/>
      <c r="S224" s="32"/>
    </row>
    <row r="225" spans="1:19" s="30" customFormat="1" ht="63" x14ac:dyDescent="0.35">
      <c r="A225" s="282"/>
      <c r="B225" s="400"/>
      <c r="C225" s="326"/>
      <c r="D225" s="327"/>
      <c r="E225" s="328"/>
      <c r="F225" s="190"/>
      <c r="G225" s="189"/>
      <c r="H225" s="189"/>
      <c r="I225" s="189"/>
      <c r="J225" s="189"/>
      <c r="K225" s="112" t="s">
        <v>184</v>
      </c>
      <c r="L225" s="163" t="s">
        <v>247</v>
      </c>
      <c r="M225" s="163" t="s">
        <v>247</v>
      </c>
      <c r="N225" s="269">
        <v>100</v>
      </c>
      <c r="O225" s="403"/>
      <c r="P225" s="405"/>
      <c r="Q225" s="32"/>
      <c r="R225" s="32"/>
      <c r="S225" s="32"/>
    </row>
    <row r="226" spans="1:19" s="30" customFormat="1" ht="126" x14ac:dyDescent="0.35">
      <c r="A226" s="282"/>
      <c r="B226" s="400"/>
      <c r="C226" s="326"/>
      <c r="D226" s="327"/>
      <c r="E226" s="328"/>
      <c r="F226" s="190"/>
      <c r="G226" s="189"/>
      <c r="H226" s="189"/>
      <c r="I226" s="189"/>
      <c r="J226" s="189"/>
      <c r="K226" s="183" t="s">
        <v>185</v>
      </c>
      <c r="L226" s="163"/>
      <c r="M226" s="163"/>
      <c r="N226" s="269"/>
      <c r="O226" s="403"/>
      <c r="P226" s="405"/>
      <c r="Q226" s="32"/>
      <c r="R226" s="32"/>
      <c r="S226" s="32"/>
    </row>
    <row r="227" spans="1:19" s="30" customFormat="1" ht="141.75" x14ac:dyDescent="0.35">
      <c r="A227" s="282"/>
      <c r="B227" s="400"/>
      <c r="C227" s="326"/>
      <c r="D227" s="327"/>
      <c r="E227" s="328"/>
      <c r="F227" s="190"/>
      <c r="G227" s="189"/>
      <c r="H227" s="189"/>
      <c r="I227" s="189"/>
      <c r="J227" s="189"/>
      <c r="K227" s="183" t="s">
        <v>186</v>
      </c>
      <c r="L227" s="244" t="s">
        <v>247</v>
      </c>
      <c r="M227" s="244" t="s">
        <v>247</v>
      </c>
      <c r="N227" s="269">
        <v>100</v>
      </c>
      <c r="O227" s="403"/>
      <c r="P227" s="405"/>
      <c r="Q227" s="32"/>
      <c r="R227" s="32"/>
      <c r="S227" s="32"/>
    </row>
    <row r="228" spans="1:19" s="30" customFormat="1" ht="236.25" x14ac:dyDescent="0.35">
      <c r="A228" s="282"/>
      <c r="B228" s="400"/>
      <c r="C228" s="326"/>
      <c r="D228" s="327"/>
      <c r="E228" s="328"/>
      <c r="F228" s="190"/>
      <c r="G228" s="189"/>
      <c r="H228" s="189"/>
      <c r="I228" s="189"/>
      <c r="J228" s="189"/>
      <c r="K228" s="112" t="s">
        <v>187</v>
      </c>
      <c r="L228" s="184">
        <v>40</v>
      </c>
      <c r="M228" s="184">
        <v>14</v>
      </c>
      <c r="N228" s="269">
        <f>M228/L228%</f>
        <v>35</v>
      </c>
      <c r="O228" s="403"/>
      <c r="P228" s="405"/>
      <c r="Q228" s="32"/>
      <c r="R228" s="32"/>
      <c r="S228" s="32"/>
    </row>
    <row r="229" spans="1:19" s="30" customFormat="1" ht="94.5" customHeight="1" x14ac:dyDescent="0.35">
      <c r="A229" s="282"/>
      <c r="B229" s="400"/>
      <c r="C229" s="326"/>
      <c r="D229" s="327"/>
      <c r="E229" s="328"/>
      <c r="F229" s="190"/>
      <c r="G229" s="189"/>
      <c r="H229" s="189"/>
      <c r="I229" s="189"/>
      <c r="J229" s="189"/>
      <c r="K229" s="112" t="s">
        <v>188</v>
      </c>
      <c r="L229" s="238" t="s">
        <v>247</v>
      </c>
      <c r="M229" s="238" t="s">
        <v>247</v>
      </c>
      <c r="N229" s="269">
        <v>100</v>
      </c>
      <c r="O229" s="403"/>
      <c r="P229" s="405"/>
      <c r="Q229" s="32"/>
      <c r="R229" s="32"/>
      <c r="S229" s="32"/>
    </row>
    <row r="230" spans="1:19" s="30" customFormat="1" ht="157.5" x14ac:dyDescent="0.35">
      <c r="A230" s="282"/>
      <c r="B230" s="400"/>
      <c r="C230" s="326"/>
      <c r="D230" s="327"/>
      <c r="E230" s="328"/>
      <c r="F230" s="190"/>
      <c r="G230" s="189"/>
      <c r="H230" s="189"/>
      <c r="I230" s="189"/>
      <c r="J230" s="189"/>
      <c r="K230" s="112" t="s">
        <v>189</v>
      </c>
      <c r="L230" s="238">
        <v>150</v>
      </c>
      <c r="M230" s="238">
        <v>36</v>
      </c>
      <c r="N230" s="269">
        <f>M230/L230%</f>
        <v>24</v>
      </c>
      <c r="O230" s="403"/>
      <c r="P230" s="405"/>
      <c r="Q230" s="32"/>
      <c r="R230" s="32"/>
      <c r="S230" s="32"/>
    </row>
    <row r="231" spans="1:19" s="30" customFormat="1" ht="63" x14ac:dyDescent="0.35">
      <c r="A231" s="282"/>
      <c r="B231" s="400"/>
      <c r="C231" s="326"/>
      <c r="D231" s="327"/>
      <c r="E231" s="328"/>
      <c r="F231" s="190"/>
      <c r="G231" s="189"/>
      <c r="H231" s="189"/>
      <c r="I231" s="189"/>
      <c r="J231" s="189"/>
      <c r="K231" s="191" t="s">
        <v>190</v>
      </c>
      <c r="L231" s="184" t="s">
        <v>41</v>
      </c>
      <c r="M231" s="184">
        <v>63</v>
      </c>
      <c r="N231" s="269"/>
      <c r="O231" s="403"/>
      <c r="P231" s="405"/>
      <c r="Q231" s="32"/>
      <c r="R231" s="32"/>
      <c r="S231" s="32"/>
    </row>
    <row r="232" spans="1:19" s="30" customFormat="1" ht="47.25" x14ac:dyDescent="0.35">
      <c r="A232" s="282"/>
      <c r="B232" s="400"/>
      <c r="C232" s="326"/>
      <c r="D232" s="327"/>
      <c r="E232" s="328"/>
      <c r="F232" s="190"/>
      <c r="G232" s="189"/>
      <c r="H232" s="189"/>
      <c r="I232" s="189"/>
      <c r="J232" s="189"/>
      <c r="K232" s="112" t="s">
        <v>191</v>
      </c>
      <c r="L232" s="245">
        <v>1</v>
      </c>
      <c r="M232" s="245">
        <v>1</v>
      </c>
      <c r="N232" s="269">
        <v>100</v>
      </c>
      <c r="O232" s="403"/>
      <c r="P232" s="405"/>
      <c r="Q232" s="32"/>
      <c r="R232" s="32"/>
      <c r="S232" s="32"/>
    </row>
    <row r="233" spans="1:19" s="30" customFormat="1" ht="94.5" customHeight="1" x14ac:dyDescent="0.35">
      <c r="A233" s="282"/>
      <c r="B233" s="400"/>
      <c r="C233" s="326"/>
      <c r="D233" s="327"/>
      <c r="E233" s="328"/>
      <c r="F233" s="190"/>
      <c r="G233" s="189"/>
      <c r="H233" s="189"/>
      <c r="I233" s="189"/>
      <c r="J233" s="189"/>
      <c r="K233" s="112" t="s">
        <v>192</v>
      </c>
      <c r="L233" s="184">
        <v>0</v>
      </c>
      <c r="M233" s="184">
        <v>0</v>
      </c>
      <c r="N233" s="269">
        <v>0</v>
      </c>
      <c r="O233" s="403"/>
      <c r="P233" s="405"/>
      <c r="Q233" s="32"/>
      <c r="R233" s="32"/>
      <c r="S233" s="32"/>
    </row>
    <row r="234" spans="1:19" s="30" customFormat="1" ht="102.75" customHeight="1" x14ac:dyDescent="0.35">
      <c r="A234" s="282"/>
      <c r="B234" s="400"/>
      <c r="C234" s="326"/>
      <c r="D234" s="327"/>
      <c r="E234" s="328"/>
      <c r="F234" s="190"/>
      <c r="G234" s="189"/>
      <c r="H234" s="189"/>
      <c r="I234" s="189"/>
      <c r="J234" s="189"/>
      <c r="K234" s="112" t="s">
        <v>193</v>
      </c>
      <c r="L234" s="243">
        <v>0</v>
      </c>
      <c r="M234" s="243">
        <v>0</v>
      </c>
      <c r="N234" s="269">
        <v>0</v>
      </c>
      <c r="O234" s="403"/>
      <c r="P234" s="405"/>
      <c r="Q234" s="32"/>
      <c r="R234" s="32"/>
      <c r="S234" s="32"/>
    </row>
    <row r="235" spans="1:19" s="30" customFormat="1" ht="87.75" customHeight="1" x14ac:dyDescent="0.35">
      <c r="A235" s="282"/>
      <c r="B235" s="400"/>
      <c r="C235" s="326"/>
      <c r="D235" s="327"/>
      <c r="E235" s="328"/>
      <c r="F235" s="190"/>
      <c r="G235" s="189"/>
      <c r="H235" s="189"/>
      <c r="I235" s="189"/>
      <c r="J235" s="189"/>
      <c r="K235" s="112" t="s">
        <v>194</v>
      </c>
      <c r="L235" s="184">
        <v>0</v>
      </c>
      <c r="M235" s="184">
        <v>0</v>
      </c>
      <c r="N235" s="269"/>
      <c r="O235" s="403"/>
      <c r="P235" s="405"/>
      <c r="Q235" s="32"/>
      <c r="R235" s="32"/>
      <c r="S235" s="32"/>
    </row>
    <row r="236" spans="1:19" s="30" customFormat="1" ht="84.75" customHeight="1" x14ac:dyDescent="0.35">
      <c r="A236" s="282"/>
      <c r="B236" s="400"/>
      <c r="C236" s="326"/>
      <c r="D236" s="327"/>
      <c r="E236" s="328"/>
      <c r="F236" s="190"/>
      <c r="G236" s="189"/>
      <c r="H236" s="189"/>
      <c r="I236" s="189"/>
      <c r="J236" s="189"/>
      <c r="K236" s="112" t="s">
        <v>195</v>
      </c>
      <c r="L236" s="246" t="s">
        <v>196</v>
      </c>
      <c r="M236" s="246" t="s">
        <v>196</v>
      </c>
      <c r="N236" s="269">
        <v>100</v>
      </c>
      <c r="O236" s="403"/>
      <c r="P236" s="405"/>
      <c r="Q236" s="32"/>
      <c r="R236" s="32"/>
      <c r="S236" s="32"/>
    </row>
    <row r="237" spans="1:19" s="30" customFormat="1" ht="97.5" customHeight="1" x14ac:dyDescent="0.35">
      <c r="A237" s="282"/>
      <c r="B237" s="400"/>
      <c r="C237" s="326"/>
      <c r="D237" s="327"/>
      <c r="E237" s="328"/>
      <c r="F237" s="190"/>
      <c r="G237" s="189"/>
      <c r="H237" s="189"/>
      <c r="I237" s="189"/>
      <c r="J237" s="189"/>
      <c r="K237" s="112" t="s">
        <v>197</v>
      </c>
      <c r="L237" s="238" t="s">
        <v>247</v>
      </c>
      <c r="M237" s="238" t="s">
        <v>247</v>
      </c>
      <c r="N237" s="269">
        <v>100</v>
      </c>
      <c r="O237" s="403"/>
      <c r="P237" s="405"/>
      <c r="Q237" s="32"/>
      <c r="R237" s="32"/>
      <c r="S237" s="32"/>
    </row>
    <row r="238" spans="1:19" s="30" customFormat="1" ht="105" customHeight="1" x14ac:dyDescent="0.35">
      <c r="A238" s="282"/>
      <c r="B238" s="400"/>
      <c r="C238" s="326"/>
      <c r="D238" s="327"/>
      <c r="E238" s="328"/>
      <c r="F238" s="190"/>
      <c r="G238" s="189"/>
      <c r="H238" s="189"/>
      <c r="I238" s="189"/>
      <c r="J238" s="189"/>
      <c r="K238" s="112" t="s">
        <v>198</v>
      </c>
      <c r="L238" s="238" t="s">
        <v>247</v>
      </c>
      <c r="M238" s="238" t="s">
        <v>247</v>
      </c>
      <c r="N238" s="269">
        <v>100</v>
      </c>
      <c r="O238" s="403"/>
      <c r="P238" s="405"/>
      <c r="Q238" s="32"/>
      <c r="R238" s="32"/>
      <c r="S238" s="32"/>
    </row>
    <row r="239" spans="1:19" s="30" customFormat="1" ht="78" customHeight="1" x14ac:dyDescent="0.35">
      <c r="A239" s="282"/>
      <c r="B239" s="400"/>
      <c r="C239" s="326"/>
      <c r="D239" s="327"/>
      <c r="E239" s="328"/>
      <c r="F239" s="190"/>
      <c r="G239" s="189"/>
      <c r="H239" s="189"/>
      <c r="I239" s="189"/>
      <c r="J239" s="189"/>
      <c r="K239" s="112" t="s">
        <v>199</v>
      </c>
      <c r="L239" s="238" t="s">
        <v>247</v>
      </c>
      <c r="M239" s="238" t="s">
        <v>247</v>
      </c>
      <c r="N239" s="269">
        <v>100</v>
      </c>
      <c r="O239" s="403"/>
      <c r="P239" s="405"/>
      <c r="Q239" s="32"/>
      <c r="R239" s="32"/>
      <c r="S239" s="32"/>
    </row>
    <row r="240" spans="1:19" s="30" customFormat="1" ht="123" customHeight="1" x14ac:dyDescent="0.35">
      <c r="A240" s="282"/>
      <c r="B240" s="400"/>
      <c r="C240" s="326"/>
      <c r="D240" s="327"/>
      <c r="E240" s="328"/>
      <c r="F240" s="190"/>
      <c r="G240" s="189"/>
      <c r="H240" s="189"/>
      <c r="I240" s="189"/>
      <c r="J240" s="189"/>
      <c r="K240" s="112" t="s">
        <v>200</v>
      </c>
      <c r="L240" s="238" t="s">
        <v>247</v>
      </c>
      <c r="M240" s="238" t="s">
        <v>247</v>
      </c>
      <c r="N240" s="269">
        <v>100</v>
      </c>
      <c r="O240" s="403"/>
      <c r="P240" s="405"/>
      <c r="Q240" s="32"/>
      <c r="R240" s="32"/>
      <c r="S240" s="32"/>
    </row>
    <row r="241" spans="1:19" s="30" customFormat="1" ht="123" customHeight="1" x14ac:dyDescent="0.35">
      <c r="A241" s="282"/>
      <c r="B241" s="400"/>
      <c r="C241" s="326"/>
      <c r="D241" s="327"/>
      <c r="E241" s="328"/>
      <c r="F241" s="190"/>
      <c r="G241" s="189"/>
      <c r="H241" s="189"/>
      <c r="I241" s="189"/>
      <c r="J241" s="189"/>
      <c r="K241" s="112" t="s">
        <v>201</v>
      </c>
      <c r="L241" s="238" t="s">
        <v>247</v>
      </c>
      <c r="M241" s="238" t="s">
        <v>247</v>
      </c>
      <c r="N241" s="269">
        <v>100</v>
      </c>
      <c r="O241" s="403"/>
      <c r="P241" s="405"/>
      <c r="Q241" s="32"/>
      <c r="R241" s="32"/>
      <c r="S241" s="32"/>
    </row>
    <row r="242" spans="1:19" s="30" customFormat="1" ht="123.75" customHeight="1" x14ac:dyDescent="0.35">
      <c r="A242" s="282"/>
      <c r="B242" s="400"/>
      <c r="C242" s="326"/>
      <c r="D242" s="327"/>
      <c r="E242" s="328"/>
      <c r="F242" s="190"/>
      <c r="G242" s="189"/>
      <c r="H242" s="189"/>
      <c r="I242" s="189"/>
      <c r="J242" s="189"/>
      <c r="K242" s="112" t="s">
        <v>202</v>
      </c>
      <c r="L242" s="184" t="s">
        <v>119</v>
      </c>
      <c r="M242" s="184">
        <v>0</v>
      </c>
      <c r="N242" s="269"/>
      <c r="O242" s="403"/>
      <c r="P242" s="405"/>
      <c r="Q242" s="32"/>
      <c r="R242" s="32"/>
      <c r="S242" s="32"/>
    </row>
    <row r="243" spans="1:19" s="30" customFormat="1" ht="83.25" customHeight="1" x14ac:dyDescent="0.35">
      <c r="A243" s="282"/>
      <c r="B243" s="400"/>
      <c r="C243" s="326"/>
      <c r="D243" s="327"/>
      <c r="E243" s="328"/>
      <c r="F243" s="190"/>
      <c r="G243" s="189"/>
      <c r="H243" s="189"/>
      <c r="I243" s="189"/>
      <c r="J243" s="189"/>
      <c r="K243" s="112" t="s">
        <v>203</v>
      </c>
      <c r="L243" s="184">
        <v>75</v>
      </c>
      <c r="M243" s="184">
        <v>0</v>
      </c>
      <c r="N243" s="269">
        <v>0</v>
      </c>
      <c r="O243" s="403"/>
      <c r="P243" s="405"/>
      <c r="Q243" s="32"/>
      <c r="R243" s="32"/>
      <c r="S243" s="32"/>
    </row>
    <row r="244" spans="1:19" s="30" customFormat="1" ht="66.75" customHeight="1" thickBot="1" x14ac:dyDescent="0.4">
      <c r="A244" s="83"/>
      <c r="B244" s="400"/>
      <c r="C244" s="326"/>
      <c r="D244" s="327"/>
      <c r="E244" s="328"/>
      <c r="F244" s="190"/>
      <c r="G244" s="438"/>
      <c r="H244" s="438"/>
      <c r="I244" s="438"/>
      <c r="J244" s="438"/>
      <c r="K244" s="439" t="s">
        <v>108</v>
      </c>
      <c r="L244" s="440"/>
      <c r="M244" s="441"/>
      <c r="N244" s="442">
        <f>(N177+N178+N180+N181+N182+N183+N184+N185+N186+N187+N188+N189+N190+N191+N192+N193+N194+N195+N196+N197+N198+N199+N200+N201+N204+N205+N206+N207+N208+N209+N210+N212+N211+N213+N214+N215+N216+N217+N218+N219+N220+N221+N222+N223+N224+N225+N226+N227+N228+N229+N230+N231+N232+N233+N234+N235+N236+N237+N238+N239+N240+N241+N242+N243)/66</f>
        <v>77.57954831188016</v>
      </c>
      <c r="O244" s="403"/>
      <c r="P244" s="405"/>
      <c r="Q244" s="32"/>
      <c r="R244" s="32"/>
      <c r="S244" s="32"/>
    </row>
    <row r="245" spans="1:19" s="30" customFormat="1" ht="39.75" customHeight="1" x14ac:dyDescent="0.25">
      <c r="A245" s="443">
        <v>14</v>
      </c>
      <c r="B245" s="444" t="s">
        <v>18</v>
      </c>
      <c r="C245" s="445">
        <v>6</v>
      </c>
      <c r="D245" s="445">
        <v>5</v>
      </c>
      <c r="E245" s="446">
        <f>D245/C245*100</f>
        <v>83.333333333333343</v>
      </c>
      <c r="F245" s="447" t="s">
        <v>64</v>
      </c>
      <c r="G245" s="448">
        <v>1612.1</v>
      </c>
      <c r="H245" s="448">
        <v>1766.7</v>
      </c>
      <c r="I245" s="448">
        <f>I248</f>
        <v>109.58997580795238</v>
      </c>
      <c r="J245" s="448">
        <f>E245/I245%</f>
        <v>76.041018093998218</v>
      </c>
      <c r="K245" s="449" t="s">
        <v>19</v>
      </c>
      <c r="L245" s="450">
        <v>100</v>
      </c>
      <c r="M245" s="451">
        <v>44</v>
      </c>
      <c r="N245" s="452">
        <v>227.27</v>
      </c>
      <c r="O245" s="453">
        <v>68.78</v>
      </c>
      <c r="P245" s="454" t="s">
        <v>126</v>
      </c>
      <c r="Q245" s="32"/>
      <c r="R245" s="32"/>
      <c r="S245" s="32"/>
    </row>
    <row r="246" spans="1:19" s="30" customFormat="1" ht="78.75" customHeight="1" x14ac:dyDescent="0.25">
      <c r="A246" s="282"/>
      <c r="B246" s="395"/>
      <c r="C246" s="291" t="s">
        <v>20</v>
      </c>
      <c r="D246" s="292"/>
      <c r="E246" s="293"/>
      <c r="F246" s="93" t="s">
        <v>111</v>
      </c>
      <c r="G246" s="94"/>
      <c r="H246" s="94"/>
      <c r="I246" s="33" t="e">
        <f>H246/G246*100</f>
        <v>#DIV/0!</v>
      </c>
      <c r="J246" s="36" t="e">
        <f>E246/I246*100</f>
        <v>#DIV/0!</v>
      </c>
      <c r="K246" s="102" t="s">
        <v>21</v>
      </c>
      <c r="L246" s="110">
        <v>3</v>
      </c>
      <c r="M246" s="109">
        <v>3</v>
      </c>
      <c r="N246" s="271">
        <f t="shared" ref="N246:N255" si="7">M246/L246*100</f>
        <v>100</v>
      </c>
      <c r="O246" s="397"/>
      <c r="P246" s="330"/>
      <c r="Q246" s="32"/>
      <c r="R246" s="32"/>
      <c r="S246" s="32"/>
    </row>
    <row r="247" spans="1:19" s="30" customFormat="1" ht="75" x14ac:dyDescent="0.25">
      <c r="A247" s="282"/>
      <c r="B247" s="395"/>
      <c r="C247" s="294"/>
      <c r="D247" s="295"/>
      <c r="E247" s="296"/>
      <c r="F247" s="93" t="s">
        <v>110</v>
      </c>
      <c r="G247" s="94"/>
      <c r="H247" s="94"/>
      <c r="I247" s="33" t="e">
        <f>H247/G247*100</f>
        <v>#DIV/0!</v>
      </c>
      <c r="J247" s="48" t="e">
        <f>E247/I247*100</f>
        <v>#DIV/0!</v>
      </c>
      <c r="K247" s="102" t="s">
        <v>22</v>
      </c>
      <c r="L247" s="110">
        <v>6</v>
      </c>
      <c r="M247" s="109">
        <v>0</v>
      </c>
      <c r="N247" s="271">
        <f t="shared" si="7"/>
        <v>0</v>
      </c>
      <c r="O247" s="397"/>
      <c r="P247" s="330"/>
      <c r="Q247" s="32"/>
      <c r="R247" s="32"/>
      <c r="S247" s="32"/>
    </row>
    <row r="248" spans="1:19" s="30" customFormat="1" ht="60" x14ac:dyDescent="0.25">
      <c r="A248" s="282"/>
      <c r="B248" s="395"/>
      <c r="C248" s="294"/>
      <c r="D248" s="295"/>
      <c r="E248" s="296"/>
      <c r="F248" s="93" t="s">
        <v>112</v>
      </c>
      <c r="G248" s="33">
        <v>1612.1</v>
      </c>
      <c r="H248" s="33">
        <v>1766.7</v>
      </c>
      <c r="I248" s="33">
        <f>H248/G248*100</f>
        <v>109.58997580795238</v>
      </c>
      <c r="J248" s="36">
        <f>E248/I248*100</f>
        <v>0</v>
      </c>
      <c r="K248" s="103" t="s">
        <v>23</v>
      </c>
      <c r="L248" s="104">
        <v>1.5</v>
      </c>
      <c r="M248" s="104">
        <v>1.5</v>
      </c>
      <c r="N248" s="271">
        <f t="shared" si="7"/>
        <v>100</v>
      </c>
      <c r="O248" s="397"/>
      <c r="P248" s="330"/>
      <c r="Q248" s="32"/>
      <c r="R248" s="32"/>
      <c r="S248" s="32"/>
    </row>
    <row r="249" spans="1:19" s="30" customFormat="1" ht="64.5" x14ac:dyDescent="0.25">
      <c r="A249" s="282"/>
      <c r="B249" s="395"/>
      <c r="C249" s="294"/>
      <c r="D249" s="295"/>
      <c r="E249" s="296"/>
      <c r="F249" s="95" t="s">
        <v>113</v>
      </c>
      <c r="G249" s="94"/>
      <c r="H249" s="94"/>
      <c r="I249" s="33" t="e">
        <f>H249/G249*100</f>
        <v>#DIV/0!</v>
      </c>
      <c r="J249" s="36" t="e">
        <f>E249/I249*100</f>
        <v>#DIV/0!</v>
      </c>
      <c r="K249" s="455" t="s">
        <v>24</v>
      </c>
      <c r="L249" s="104">
        <v>90</v>
      </c>
      <c r="M249" s="104">
        <v>42</v>
      </c>
      <c r="N249" s="271">
        <v>214.29</v>
      </c>
      <c r="O249" s="397"/>
      <c r="P249" s="330"/>
      <c r="Q249" s="32"/>
      <c r="R249" s="32"/>
      <c r="S249" s="32"/>
    </row>
    <row r="250" spans="1:19" s="30" customFormat="1" ht="15.75" customHeight="1" x14ac:dyDescent="0.25">
      <c r="A250" s="282"/>
      <c r="B250" s="395"/>
      <c r="C250" s="294"/>
      <c r="D250" s="295"/>
      <c r="E250" s="296"/>
      <c r="F250" s="96"/>
      <c r="G250" s="97"/>
      <c r="H250" s="97"/>
      <c r="I250" s="97"/>
      <c r="J250" s="97"/>
      <c r="K250" s="103" t="s">
        <v>25</v>
      </c>
      <c r="L250" s="104">
        <v>2</v>
      </c>
      <c r="M250" s="104">
        <v>2</v>
      </c>
      <c r="N250" s="271">
        <f t="shared" si="7"/>
        <v>100</v>
      </c>
      <c r="O250" s="397"/>
      <c r="P250" s="330"/>
      <c r="Q250" s="32"/>
      <c r="R250" s="32"/>
      <c r="S250" s="32"/>
    </row>
    <row r="251" spans="1:19" s="30" customFormat="1" ht="15.75" customHeight="1" x14ac:dyDescent="0.25">
      <c r="A251" s="282"/>
      <c r="B251" s="395"/>
      <c r="C251" s="294"/>
      <c r="D251" s="295"/>
      <c r="E251" s="296"/>
      <c r="F251" s="98"/>
      <c r="G251" s="456"/>
      <c r="H251" s="456"/>
      <c r="I251" s="456"/>
      <c r="J251" s="457"/>
      <c r="K251" s="103" t="s">
        <v>26</v>
      </c>
      <c r="L251" s="104">
        <v>5</v>
      </c>
      <c r="M251" s="104">
        <v>0</v>
      </c>
      <c r="N251" s="271">
        <f t="shared" si="7"/>
        <v>0</v>
      </c>
      <c r="O251" s="397"/>
      <c r="P251" s="330"/>
      <c r="Q251" s="32"/>
      <c r="R251" s="32"/>
      <c r="S251" s="32"/>
    </row>
    <row r="252" spans="1:19" s="30" customFormat="1" ht="16.5" customHeight="1" x14ac:dyDescent="0.25">
      <c r="A252" s="282"/>
      <c r="B252" s="395"/>
      <c r="C252" s="294"/>
      <c r="D252" s="295"/>
      <c r="E252" s="296"/>
      <c r="F252" s="98"/>
      <c r="G252" s="456"/>
      <c r="H252" s="456"/>
      <c r="I252" s="456"/>
      <c r="J252" s="456"/>
      <c r="K252" s="105" t="s">
        <v>27</v>
      </c>
      <c r="L252" s="104">
        <v>2</v>
      </c>
      <c r="M252" s="104">
        <v>2</v>
      </c>
      <c r="N252" s="271">
        <f t="shared" si="7"/>
        <v>100</v>
      </c>
      <c r="O252" s="397"/>
      <c r="P252" s="330"/>
      <c r="Q252" s="32"/>
      <c r="R252" s="32"/>
      <c r="S252" s="32"/>
    </row>
    <row r="253" spans="1:19" s="30" customFormat="1" ht="30" x14ac:dyDescent="0.25">
      <c r="A253" s="277"/>
      <c r="B253" s="395"/>
      <c r="C253" s="294"/>
      <c r="D253" s="295"/>
      <c r="E253" s="296"/>
      <c r="F253" s="98"/>
      <c r="G253" s="456"/>
      <c r="H253" s="456"/>
      <c r="I253" s="456"/>
      <c r="J253" s="456"/>
      <c r="K253" s="106" t="s">
        <v>28</v>
      </c>
      <c r="L253" s="104">
        <v>1</v>
      </c>
      <c r="M253" s="104">
        <v>3</v>
      </c>
      <c r="N253" s="271">
        <v>33.33</v>
      </c>
      <c r="O253" s="397"/>
      <c r="P253" s="330"/>
      <c r="Q253" s="32"/>
      <c r="R253" s="32"/>
      <c r="S253" s="32"/>
    </row>
    <row r="254" spans="1:19" s="30" customFormat="1" ht="45" x14ac:dyDescent="0.25">
      <c r="A254" s="277"/>
      <c r="B254" s="395"/>
      <c r="C254" s="294"/>
      <c r="D254" s="295"/>
      <c r="E254" s="296"/>
      <c r="F254" s="98"/>
      <c r="G254" s="456"/>
      <c r="H254" s="456"/>
      <c r="I254" s="456"/>
      <c r="J254" s="456"/>
      <c r="K254" s="103" t="s">
        <v>29</v>
      </c>
      <c r="L254" s="104">
        <v>2</v>
      </c>
      <c r="M254" s="104">
        <v>0</v>
      </c>
      <c r="N254" s="271">
        <f t="shared" si="7"/>
        <v>0</v>
      </c>
      <c r="O254" s="397"/>
      <c r="P254" s="330"/>
      <c r="Q254" s="32"/>
      <c r="R254" s="32"/>
      <c r="S254" s="32"/>
    </row>
    <row r="255" spans="1:19" s="30" customFormat="1" ht="60" x14ac:dyDescent="0.25">
      <c r="A255" s="277"/>
      <c r="B255" s="395"/>
      <c r="C255" s="294"/>
      <c r="D255" s="295"/>
      <c r="E255" s="296"/>
      <c r="F255" s="98"/>
      <c r="G255" s="456"/>
      <c r="H255" s="456"/>
      <c r="I255" s="456"/>
      <c r="J255" s="456"/>
      <c r="K255" s="103" t="s">
        <v>30</v>
      </c>
      <c r="L255" s="104">
        <v>50</v>
      </c>
      <c r="M255" s="104">
        <v>0</v>
      </c>
      <c r="N255" s="271">
        <f t="shared" si="7"/>
        <v>0</v>
      </c>
      <c r="O255" s="397"/>
      <c r="P255" s="330"/>
      <c r="Q255" s="32"/>
      <c r="R255" s="32"/>
      <c r="S255" s="32"/>
    </row>
    <row r="256" spans="1:19" s="30" customFormat="1" ht="90" x14ac:dyDescent="0.25">
      <c r="A256" s="277"/>
      <c r="B256" s="395"/>
      <c r="C256" s="294"/>
      <c r="D256" s="295"/>
      <c r="E256" s="296"/>
      <c r="F256" s="98"/>
      <c r="G256" s="456"/>
      <c r="H256" s="456"/>
      <c r="I256" s="456"/>
      <c r="J256" s="456"/>
      <c r="K256" s="103" t="s">
        <v>31</v>
      </c>
      <c r="L256" s="104">
        <v>17.899999999999999</v>
      </c>
      <c r="M256" s="104">
        <v>15</v>
      </c>
      <c r="N256" s="271">
        <v>119.33</v>
      </c>
      <c r="O256" s="397"/>
      <c r="P256" s="330"/>
      <c r="Q256" s="32"/>
      <c r="R256" s="32"/>
      <c r="S256" s="32"/>
    </row>
    <row r="257" spans="1:19" s="30" customFormat="1" ht="105" x14ac:dyDescent="0.25">
      <c r="A257" s="277"/>
      <c r="B257" s="395"/>
      <c r="C257" s="294"/>
      <c r="D257" s="295"/>
      <c r="E257" s="296"/>
      <c r="F257" s="98"/>
      <c r="G257" s="456"/>
      <c r="H257" s="456"/>
      <c r="I257" s="456"/>
      <c r="J257" s="456"/>
      <c r="K257" s="103" t="s">
        <v>32</v>
      </c>
      <c r="L257" s="104">
        <v>90</v>
      </c>
      <c r="M257" s="104">
        <v>83</v>
      </c>
      <c r="N257" s="271">
        <v>92.22</v>
      </c>
      <c r="O257" s="397"/>
      <c r="P257" s="330"/>
      <c r="Q257" s="32"/>
      <c r="R257" s="32"/>
      <c r="S257" s="32"/>
    </row>
    <row r="258" spans="1:19" s="30" customFormat="1" ht="16.5" thickBot="1" x14ac:dyDescent="0.3">
      <c r="A258" s="280"/>
      <c r="B258" s="396"/>
      <c r="C258" s="297"/>
      <c r="D258" s="298"/>
      <c r="E258" s="299"/>
      <c r="F258" s="99"/>
      <c r="G258" s="100"/>
      <c r="H258" s="100"/>
      <c r="I258" s="100"/>
      <c r="J258" s="100"/>
      <c r="K258" s="458" t="s">
        <v>108</v>
      </c>
      <c r="L258" s="458"/>
      <c r="M258" s="458"/>
      <c r="N258" s="459">
        <f>(N245+N246+N247+N248+N249+N250+N251+N252+N253+N254+N255+N256+N257)/12</f>
        <v>90.536666666666676</v>
      </c>
      <c r="O258" s="398"/>
      <c r="P258" s="331"/>
      <c r="Q258" s="32"/>
      <c r="R258" s="32"/>
      <c r="S258" s="32"/>
    </row>
    <row r="259" spans="1:19" s="30" customFormat="1" ht="157.5" x14ac:dyDescent="0.25">
      <c r="A259" s="460">
        <v>15</v>
      </c>
      <c r="B259" s="461" t="s">
        <v>320</v>
      </c>
      <c r="C259" s="34">
        <v>17</v>
      </c>
      <c r="D259" s="34">
        <v>17</v>
      </c>
      <c r="E259" s="34">
        <v>100</v>
      </c>
      <c r="F259" s="92" t="s">
        <v>64</v>
      </c>
      <c r="G259" s="33">
        <f>G260+G261+G262+G263</f>
        <v>92725038.170000002</v>
      </c>
      <c r="H259" s="33">
        <f>H260+H261+H262+H263</f>
        <v>91912956.170000002</v>
      </c>
      <c r="I259" s="33">
        <f>H259/G259*100</f>
        <v>99.124204189044235</v>
      </c>
      <c r="J259" s="48">
        <f>E259/I259*100</f>
        <v>100.88353376263733</v>
      </c>
      <c r="K259" s="279" t="s">
        <v>321</v>
      </c>
      <c r="L259" s="462">
        <v>100</v>
      </c>
      <c r="M259" s="463">
        <v>50.1</v>
      </c>
      <c r="N259" s="464">
        <f>M259/L259*100</f>
        <v>50.1</v>
      </c>
      <c r="O259" s="465">
        <f>N277*J259/100</f>
        <v>70.62074319881998</v>
      </c>
      <c r="P259" s="329" t="s">
        <v>322</v>
      </c>
      <c r="Q259" s="32"/>
      <c r="R259" s="32"/>
      <c r="S259" s="32"/>
    </row>
    <row r="260" spans="1:19" s="30" customFormat="1" ht="126" x14ac:dyDescent="0.25">
      <c r="A260" s="466"/>
      <c r="B260" s="467"/>
      <c r="C260" s="291" t="s">
        <v>323</v>
      </c>
      <c r="D260" s="292"/>
      <c r="E260" s="293"/>
      <c r="F260" s="93" t="s">
        <v>111</v>
      </c>
      <c r="G260" s="94">
        <v>7682300</v>
      </c>
      <c r="H260" s="94">
        <v>7682300</v>
      </c>
      <c r="I260" s="33">
        <f>H260/G260*100</f>
        <v>100</v>
      </c>
      <c r="J260" s="48">
        <f>E260/I260*100</f>
        <v>0</v>
      </c>
      <c r="K260" s="278" t="s">
        <v>324</v>
      </c>
      <c r="L260" s="468">
        <v>0</v>
      </c>
      <c r="M260" s="463">
        <v>0</v>
      </c>
      <c r="N260" s="464">
        <v>0</v>
      </c>
      <c r="O260" s="469"/>
      <c r="P260" s="330"/>
      <c r="Q260" s="32"/>
      <c r="R260" s="32"/>
      <c r="S260" s="32"/>
    </row>
    <row r="261" spans="1:19" s="30" customFormat="1" ht="173.25" x14ac:dyDescent="0.25">
      <c r="A261" s="466"/>
      <c r="B261" s="467"/>
      <c r="C261" s="294"/>
      <c r="D261" s="295"/>
      <c r="E261" s="296"/>
      <c r="F261" s="93" t="s">
        <v>110</v>
      </c>
      <c r="G261" s="94">
        <v>75004082</v>
      </c>
      <c r="H261" s="94">
        <v>74192000</v>
      </c>
      <c r="I261" s="33">
        <f>H261/G261*100</f>
        <v>98.917282928681132</v>
      </c>
      <c r="J261" s="48">
        <f t="shared" ref="J261:J263" si="8">E261/I261*100</f>
        <v>0</v>
      </c>
      <c r="K261" s="278" t="s">
        <v>325</v>
      </c>
      <c r="L261" s="462">
        <v>100</v>
      </c>
      <c r="M261" s="463">
        <v>50</v>
      </c>
      <c r="N261" s="464">
        <f t="shared" ref="N261:N276" si="9">M261/L261*100</f>
        <v>50</v>
      </c>
      <c r="O261" s="469"/>
      <c r="P261" s="330"/>
      <c r="Q261" s="32"/>
      <c r="R261" s="32"/>
      <c r="S261" s="32"/>
    </row>
    <row r="262" spans="1:19" s="30" customFormat="1" ht="126" x14ac:dyDescent="0.25">
      <c r="A262" s="466"/>
      <c r="B262" s="467"/>
      <c r="C262" s="294"/>
      <c r="D262" s="295"/>
      <c r="E262" s="296"/>
      <c r="F262" s="93" t="s">
        <v>112</v>
      </c>
      <c r="G262" s="94">
        <v>9527600</v>
      </c>
      <c r="H262" s="94">
        <v>9527600</v>
      </c>
      <c r="I262" s="33">
        <f>H262/G262*100</f>
        <v>100</v>
      </c>
      <c r="J262" s="48">
        <f t="shared" si="8"/>
        <v>0</v>
      </c>
      <c r="K262" s="278" t="s">
        <v>326</v>
      </c>
      <c r="L262" s="462">
        <v>0</v>
      </c>
      <c r="M262" s="463">
        <v>0</v>
      </c>
      <c r="N262" s="464">
        <v>0</v>
      </c>
      <c r="O262" s="469"/>
      <c r="P262" s="330"/>
      <c r="Q262" s="32"/>
      <c r="R262" s="32"/>
      <c r="S262" s="32"/>
    </row>
    <row r="263" spans="1:19" s="30" customFormat="1" ht="157.5" x14ac:dyDescent="0.25">
      <c r="A263" s="466"/>
      <c r="B263" s="467"/>
      <c r="C263" s="294"/>
      <c r="D263" s="295"/>
      <c r="E263" s="296"/>
      <c r="F263" s="95" t="s">
        <v>113</v>
      </c>
      <c r="G263" s="94">
        <v>511056.17</v>
      </c>
      <c r="H263" s="94">
        <v>511056.17</v>
      </c>
      <c r="I263" s="33">
        <f>H263/G263*100</f>
        <v>100</v>
      </c>
      <c r="J263" s="48">
        <f t="shared" si="8"/>
        <v>0</v>
      </c>
      <c r="K263" s="278" t="s">
        <v>327</v>
      </c>
      <c r="L263" s="462">
        <v>85</v>
      </c>
      <c r="M263" s="463">
        <v>85</v>
      </c>
      <c r="N263" s="464">
        <f t="shared" si="9"/>
        <v>100</v>
      </c>
      <c r="O263" s="469"/>
      <c r="P263" s="330"/>
      <c r="Q263" s="32"/>
      <c r="R263" s="32"/>
      <c r="S263" s="32"/>
    </row>
    <row r="264" spans="1:19" s="30" customFormat="1" ht="63" x14ac:dyDescent="0.25">
      <c r="A264" s="466"/>
      <c r="B264" s="467"/>
      <c r="C264" s="294"/>
      <c r="D264" s="295"/>
      <c r="E264" s="296"/>
      <c r="F264" s="96"/>
      <c r="G264" s="97"/>
      <c r="H264" s="97"/>
      <c r="I264" s="97"/>
      <c r="J264" s="470"/>
      <c r="K264" s="471" t="s">
        <v>328</v>
      </c>
      <c r="L264" s="472">
        <v>100</v>
      </c>
      <c r="M264" s="472">
        <v>91.36</v>
      </c>
      <c r="N264" s="464">
        <f t="shared" si="9"/>
        <v>91.36</v>
      </c>
      <c r="O264" s="469"/>
      <c r="P264" s="330"/>
      <c r="Q264" s="32"/>
      <c r="R264" s="32"/>
      <c r="S264" s="32"/>
    </row>
    <row r="265" spans="1:19" s="30" customFormat="1" ht="94.5" x14ac:dyDescent="0.25">
      <c r="A265" s="466"/>
      <c r="B265" s="467"/>
      <c r="C265" s="294"/>
      <c r="D265" s="295"/>
      <c r="E265" s="296"/>
      <c r="F265" s="98"/>
      <c r="G265"/>
      <c r="H265"/>
      <c r="I265"/>
      <c r="J265" s="473"/>
      <c r="K265" s="471" t="s">
        <v>329</v>
      </c>
      <c r="L265" s="472">
        <v>100</v>
      </c>
      <c r="M265" s="472">
        <v>100</v>
      </c>
      <c r="N265" s="464">
        <f t="shared" si="9"/>
        <v>100</v>
      </c>
      <c r="O265" s="469"/>
      <c r="P265" s="330"/>
      <c r="Q265" s="32"/>
      <c r="R265" s="32"/>
      <c r="S265" s="32"/>
    </row>
    <row r="266" spans="1:19" s="30" customFormat="1" ht="173.25" x14ac:dyDescent="0.25">
      <c r="A266" s="466"/>
      <c r="B266" s="467"/>
      <c r="C266" s="294"/>
      <c r="D266" s="295"/>
      <c r="E266" s="296"/>
      <c r="F266" s="98"/>
      <c r="G266"/>
      <c r="H266"/>
      <c r="I266"/>
      <c r="J266" s="473"/>
      <c r="K266" s="471" t="s">
        <v>330</v>
      </c>
      <c r="L266" s="472">
        <v>0</v>
      </c>
      <c r="M266" s="472">
        <v>0</v>
      </c>
      <c r="N266" s="464">
        <v>0</v>
      </c>
      <c r="O266" s="469"/>
      <c r="P266" s="330"/>
      <c r="Q266" s="32"/>
      <c r="R266" s="32"/>
      <c r="S266" s="32"/>
    </row>
    <row r="267" spans="1:19" s="30" customFormat="1" ht="157.5" x14ac:dyDescent="0.25">
      <c r="A267" s="466"/>
      <c r="B267" s="467"/>
      <c r="C267" s="294"/>
      <c r="D267" s="295"/>
      <c r="E267" s="296"/>
      <c r="F267" s="98"/>
      <c r="G267"/>
      <c r="H267"/>
      <c r="I267"/>
      <c r="J267" s="473"/>
      <c r="K267" s="471" t="s">
        <v>331</v>
      </c>
      <c r="L267" s="472">
        <v>0</v>
      </c>
      <c r="M267" s="472">
        <v>0</v>
      </c>
      <c r="N267" s="464">
        <v>0</v>
      </c>
      <c r="O267" s="469"/>
      <c r="P267" s="330"/>
      <c r="Q267" s="32"/>
      <c r="R267" s="32"/>
      <c r="S267" s="32"/>
    </row>
    <row r="268" spans="1:19" s="30" customFormat="1" ht="78.75" x14ac:dyDescent="0.25">
      <c r="A268" s="466"/>
      <c r="B268" s="467"/>
      <c r="C268" s="294"/>
      <c r="D268" s="295"/>
      <c r="E268" s="296"/>
      <c r="F268" s="98"/>
      <c r="G268"/>
      <c r="H268"/>
      <c r="I268"/>
      <c r="J268" s="473"/>
      <c r="K268" s="471" t="s">
        <v>332</v>
      </c>
      <c r="L268" s="472">
        <v>100</v>
      </c>
      <c r="M268" s="472">
        <v>84</v>
      </c>
      <c r="N268" s="464">
        <f t="shared" si="9"/>
        <v>84</v>
      </c>
      <c r="O268" s="469"/>
      <c r="P268" s="330"/>
      <c r="Q268" s="32"/>
      <c r="R268" s="32"/>
      <c r="S268" s="32"/>
    </row>
    <row r="269" spans="1:19" s="30" customFormat="1" ht="31.5" x14ac:dyDescent="0.25">
      <c r="A269" s="466"/>
      <c r="B269" s="467"/>
      <c r="C269" s="294"/>
      <c r="D269" s="295"/>
      <c r="E269" s="296"/>
      <c r="F269" s="98"/>
      <c r="G269"/>
      <c r="H269"/>
      <c r="I269"/>
      <c r="J269" s="473"/>
      <c r="K269" s="474" t="s">
        <v>333</v>
      </c>
      <c r="L269" s="472">
        <v>100</v>
      </c>
      <c r="M269" s="472">
        <v>100</v>
      </c>
      <c r="N269" s="464">
        <f t="shared" si="9"/>
        <v>100</v>
      </c>
      <c r="O269" s="469"/>
      <c r="P269" s="330"/>
      <c r="Q269" s="32"/>
      <c r="R269" s="32"/>
      <c r="S269" s="32"/>
    </row>
    <row r="270" spans="1:19" s="30" customFormat="1" ht="94.5" x14ac:dyDescent="0.25">
      <c r="A270" s="466"/>
      <c r="B270" s="467"/>
      <c r="C270" s="294"/>
      <c r="D270" s="295"/>
      <c r="E270" s="296"/>
      <c r="F270" s="98"/>
      <c r="G270"/>
      <c r="H270"/>
      <c r="I270"/>
      <c r="J270" s="473"/>
      <c r="K270" s="471" t="s">
        <v>334</v>
      </c>
      <c r="L270" s="472">
        <v>82</v>
      </c>
      <c r="M270" s="472">
        <v>80.400000000000006</v>
      </c>
      <c r="N270" s="464">
        <f t="shared" si="9"/>
        <v>98.048780487804891</v>
      </c>
      <c r="O270" s="469"/>
      <c r="P270" s="330"/>
      <c r="Q270" s="32"/>
      <c r="R270" s="32"/>
      <c r="S270" s="32"/>
    </row>
    <row r="271" spans="1:19" s="30" customFormat="1" ht="141.75" x14ac:dyDescent="0.25">
      <c r="A271" s="466"/>
      <c r="B271" s="467"/>
      <c r="C271" s="294"/>
      <c r="D271" s="295"/>
      <c r="E271" s="296"/>
      <c r="F271" s="98"/>
      <c r="G271"/>
      <c r="H271"/>
      <c r="I271"/>
      <c r="J271" s="473"/>
      <c r="K271" s="471" t="s">
        <v>335</v>
      </c>
      <c r="L271" s="472">
        <v>78</v>
      </c>
      <c r="M271" s="472">
        <v>71.599999999999994</v>
      </c>
      <c r="N271" s="464">
        <f t="shared" si="9"/>
        <v>91.794871794871796</v>
      </c>
      <c r="O271" s="469"/>
      <c r="P271" s="330"/>
      <c r="Q271" s="32"/>
      <c r="R271" s="32"/>
      <c r="S271" s="32"/>
    </row>
    <row r="272" spans="1:19" s="30" customFormat="1" ht="78.75" x14ac:dyDescent="0.25">
      <c r="A272" s="466"/>
      <c r="B272" s="467"/>
      <c r="C272" s="294"/>
      <c r="D272" s="295"/>
      <c r="E272" s="296"/>
      <c r="F272" s="98"/>
      <c r="G272"/>
      <c r="H272"/>
      <c r="I272"/>
      <c r="J272" s="473"/>
      <c r="K272" s="471" t="s">
        <v>336</v>
      </c>
      <c r="L272" s="472">
        <v>95</v>
      </c>
      <c r="M272" s="472">
        <v>90</v>
      </c>
      <c r="N272" s="464">
        <f t="shared" si="9"/>
        <v>94.73684210526315</v>
      </c>
      <c r="O272" s="469"/>
      <c r="P272" s="330"/>
      <c r="Q272" s="32"/>
      <c r="R272" s="32"/>
      <c r="S272" s="32"/>
    </row>
    <row r="273" spans="1:19" s="30" customFormat="1" ht="31.5" x14ac:dyDescent="0.25">
      <c r="A273" s="466"/>
      <c r="B273" s="467"/>
      <c r="C273" s="294"/>
      <c r="D273" s="295"/>
      <c r="E273" s="296"/>
      <c r="F273" s="98"/>
      <c r="G273"/>
      <c r="H273"/>
      <c r="I273"/>
      <c r="J273" s="473"/>
      <c r="K273" s="471" t="s">
        <v>337</v>
      </c>
      <c r="L273" s="472">
        <v>168</v>
      </c>
      <c r="M273" s="472">
        <v>168</v>
      </c>
      <c r="N273" s="464">
        <f t="shared" si="9"/>
        <v>100</v>
      </c>
      <c r="O273" s="469"/>
      <c r="P273" s="330"/>
      <c r="Q273" s="32"/>
      <c r="R273" s="32"/>
      <c r="S273" s="32"/>
    </row>
    <row r="274" spans="1:19" s="30" customFormat="1" ht="31.5" x14ac:dyDescent="0.25">
      <c r="A274" s="466"/>
      <c r="B274" s="467"/>
      <c r="C274" s="294"/>
      <c r="D274" s="295"/>
      <c r="E274" s="296"/>
      <c r="F274" s="98"/>
      <c r="G274"/>
      <c r="H274"/>
      <c r="I274"/>
      <c r="J274" s="473"/>
      <c r="K274" s="471" t="s">
        <v>338</v>
      </c>
      <c r="L274" s="472">
        <v>6</v>
      </c>
      <c r="M274" s="472">
        <v>6</v>
      </c>
      <c r="N274" s="464">
        <f t="shared" si="9"/>
        <v>100</v>
      </c>
      <c r="O274" s="469"/>
      <c r="P274" s="330"/>
      <c r="Q274" s="32"/>
      <c r="R274" s="32"/>
      <c r="S274" s="32"/>
    </row>
    <row r="275" spans="1:19" s="30" customFormat="1" ht="78.75" x14ac:dyDescent="0.25">
      <c r="A275" s="466"/>
      <c r="B275" s="467"/>
      <c r="C275" s="294"/>
      <c r="D275" s="295"/>
      <c r="E275" s="296"/>
      <c r="F275" s="98"/>
      <c r="G275"/>
      <c r="H275"/>
      <c r="I275"/>
      <c r="J275" s="473"/>
      <c r="K275" s="471" t="s">
        <v>339</v>
      </c>
      <c r="L275" s="472">
        <v>100</v>
      </c>
      <c r="M275" s="472">
        <v>100</v>
      </c>
      <c r="N275" s="464">
        <f t="shared" si="9"/>
        <v>100</v>
      </c>
      <c r="O275" s="469"/>
      <c r="P275" s="330"/>
      <c r="Q275" s="32"/>
      <c r="R275" s="32"/>
      <c r="S275" s="32"/>
    </row>
    <row r="276" spans="1:19" s="30" customFormat="1" ht="47.25" x14ac:dyDescent="0.25">
      <c r="A276" s="466"/>
      <c r="B276" s="467"/>
      <c r="C276" s="294"/>
      <c r="D276" s="295"/>
      <c r="E276" s="296"/>
      <c r="F276" s="98"/>
      <c r="G276"/>
      <c r="H276"/>
      <c r="I276"/>
      <c r="J276" s="473"/>
      <c r="K276" s="475" t="s">
        <v>340</v>
      </c>
      <c r="L276" s="472">
        <v>10</v>
      </c>
      <c r="M276" s="472">
        <v>10</v>
      </c>
      <c r="N276" s="464">
        <f t="shared" si="9"/>
        <v>100</v>
      </c>
      <c r="O276" s="469"/>
      <c r="P276" s="330"/>
      <c r="Q276" s="32"/>
      <c r="R276" s="32"/>
      <c r="S276" s="32"/>
    </row>
    <row r="277" spans="1:19" s="30" customFormat="1" ht="16.5" thickBot="1" x14ac:dyDescent="0.3">
      <c r="A277" s="476"/>
      <c r="B277" s="477"/>
      <c r="C277" s="297"/>
      <c r="D277" s="298"/>
      <c r="E277" s="299"/>
      <c r="F277" s="99"/>
      <c r="G277" s="100"/>
      <c r="H277" s="100"/>
      <c r="I277" s="100"/>
      <c r="J277" s="478"/>
      <c r="K277" s="479" t="s">
        <v>108</v>
      </c>
      <c r="L277" s="480"/>
      <c r="M277" s="481"/>
      <c r="N277" s="482">
        <f>SUM(N259:N276)/18</f>
        <v>70.002249688218882</v>
      </c>
      <c r="O277" s="483"/>
      <c r="P277" s="331"/>
      <c r="Q277" s="32"/>
      <c r="R277" s="32"/>
      <c r="S277" s="32"/>
    </row>
    <row r="278" spans="1:19" s="30" customFormat="1" ht="78.75" x14ac:dyDescent="0.25">
      <c r="A278" s="460">
        <v>16</v>
      </c>
      <c r="B278" s="461" t="s">
        <v>341</v>
      </c>
      <c r="C278" s="34">
        <v>5</v>
      </c>
      <c r="D278" s="34">
        <v>5</v>
      </c>
      <c r="E278" s="34">
        <v>100</v>
      </c>
      <c r="F278" s="92" t="s">
        <v>64</v>
      </c>
      <c r="G278" s="33">
        <v>5</v>
      </c>
      <c r="H278" s="33">
        <v>0</v>
      </c>
      <c r="I278" s="33">
        <f>H278/G278*100</f>
        <v>0</v>
      </c>
      <c r="J278" s="48" t="e">
        <f>E278/I278*100</f>
        <v>#DIV/0!</v>
      </c>
      <c r="K278" s="279" t="s">
        <v>342</v>
      </c>
      <c r="L278" s="484">
        <v>83.8</v>
      </c>
      <c r="M278" s="485">
        <v>83.8</v>
      </c>
      <c r="N278" s="464">
        <f>M278/L278*100</f>
        <v>100</v>
      </c>
      <c r="O278" s="486">
        <v>88.63</v>
      </c>
      <c r="P278" s="329" t="s">
        <v>343</v>
      </c>
      <c r="Q278" s="32"/>
      <c r="R278" s="32"/>
      <c r="S278" s="32"/>
    </row>
    <row r="279" spans="1:19" s="30" customFormat="1" ht="47.25" x14ac:dyDescent="0.25">
      <c r="A279" s="466"/>
      <c r="B279" s="467"/>
      <c r="C279" s="291" t="s">
        <v>344</v>
      </c>
      <c r="D279" s="292"/>
      <c r="E279" s="293"/>
      <c r="F279" s="93" t="s">
        <v>111</v>
      </c>
      <c r="G279" s="94"/>
      <c r="H279" s="94"/>
      <c r="I279" s="33"/>
      <c r="J279" s="36"/>
      <c r="K279" s="278" t="s">
        <v>345</v>
      </c>
      <c r="L279" s="484">
        <v>79.400000000000006</v>
      </c>
      <c r="M279" s="485">
        <v>79.400000000000006</v>
      </c>
      <c r="N279" s="464">
        <f t="shared" ref="N279:N281" si="10">M279/L279*100</f>
        <v>100</v>
      </c>
      <c r="O279" s="487"/>
      <c r="P279" s="330"/>
      <c r="Q279" s="32"/>
      <c r="R279" s="32"/>
      <c r="S279" s="32"/>
    </row>
    <row r="280" spans="1:19" s="30" customFormat="1" ht="63" x14ac:dyDescent="0.25">
      <c r="A280" s="466"/>
      <c r="B280" s="467"/>
      <c r="C280" s="294"/>
      <c r="D280" s="295"/>
      <c r="E280" s="296"/>
      <c r="F280" s="93" t="s">
        <v>110</v>
      </c>
      <c r="G280" s="94"/>
      <c r="H280" s="94"/>
      <c r="I280" s="33"/>
      <c r="J280" s="36"/>
      <c r="K280" s="278" t="s">
        <v>346</v>
      </c>
      <c r="L280" s="484">
        <v>110</v>
      </c>
      <c r="M280" s="485">
        <v>100</v>
      </c>
      <c r="N280" s="464">
        <f t="shared" si="10"/>
        <v>90.909090909090907</v>
      </c>
      <c r="O280" s="487"/>
      <c r="P280" s="330"/>
      <c r="Q280" s="32"/>
      <c r="R280" s="32"/>
      <c r="S280" s="32"/>
    </row>
    <row r="281" spans="1:19" s="30" customFormat="1" ht="94.5" x14ac:dyDescent="0.25">
      <c r="A281" s="466"/>
      <c r="B281" s="467"/>
      <c r="C281" s="294"/>
      <c r="D281" s="295"/>
      <c r="E281" s="296"/>
      <c r="F281" s="93" t="s">
        <v>112</v>
      </c>
      <c r="G281" s="94">
        <v>0</v>
      </c>
      <c r="H281" s="94">
        <v>0</v>
      </c>
      <c r="I281" s="33" t="e">
        <f>H281/G281*100</f>
        <v>#DIV/0!</v>
      </c>
      <c r="J281" s="36" t="e">
        <f>E281/I281*100</f>
        <v>#DIV/0!</v>
      </c>
      <c r="K281" s="278" t="s">
        <v>347</v>
      </c>
      <c r="L281" s="484">
        <v>11</v>
      </c>
      <c r="M281" s="485">
        <v>7</v>
      </c>
      <c r="N281" s="464">
        <f t="shared" si="10"/>
        <v>63.636363636363633</v>
      </c>
      <c r="O281" s="487"/>
      <c r="P281" s="330"/>
      <c r="Q281" s="32"/>
      <c r="R281" s="32"/>
      <c r="S281" s="32"/>
    </row>
    <row r="282" spans="1:19" s="30" customFormat="1" ht="45" x14ac:dyDescent="0.25">
      <c r="A282" s="466"/>
      <c r="B282" s="467"/>
      <c r="C282" s="294"/>
      <c r="D282" s="295"/>
      <c r="E282" s="296"/>
      <c r="F282" s="95" t="s">
        <v>113</v>
      </c>
      <c r="G282" s="94"/>
      <c r="H282" s="94"/>
      <c r="I282" s="33"/>
      <c r="J282" s="36"/>
      <c r="K282" s="278"/>
      <c r="L282" s="484"/>
      <c r="M282" s="485"/>
      <c r="N282" s="464"/>
      <c r="O282" s="487"/>
      <c r="P282" s="330"/>
      <c r="Q282" s="32"/>
      <c r="R282" s="32"/>
      <c r="S282" s="32"/>
    </row>
    <row r="283" spans="1:19" s="30" customFormat="1" ht="16.5" thickBot="1" x14ac:dyDescent="0.3">
      <c r="A283" s="476"/>
      <c r="B283" s="477"/>
      <c r="C283" s="297"/>
      <c r="D283" s="298"/>
      <c r="E283" s="299"/>
      <c r="F283" s="99"/>
      <c r="G283" s="100"/>
      <c r="H283" s="100"/>
      <c r="I283" s="100"/>
      <c r="J283" s="478"/>
      <c r="K283" s="479" t="s">
        <v>108</v>
      </c>
      <c r="L283" s="480"/>
      <c r="M283" s="481"/>
      <c r="N283" s="488">
        <f>SUM(N278:N282)/4</f>
        <v>88.636363636363626</v>
      </c>
      <c r="O283" s="489"/>
      <c r="P283" s="331"/>
      <c r="Q283" s="32"/>
      <c r="R283" s="32"/>
      <c r="S283" s="32"/>
    </row>
    <row r="284" spans="1:19" s="30" customFormat="1" ht="47.25" x14ac:dyDescent="0.25">
      <c r="A284" s="460">
        <v>17</v>
      </c>
      <c r="B284" s="490" t="s">
        <v>348</v>
      </c>
      <c r="C284" s="91">
        <v>7</v>
      </c>
      <c r="D284" s="91">
        <v>7</v>
      </c>
      <c r="E284" s="91">
        <f>D284/C284*100</f>
        <v>100</v>
      </c>
      <c r="F284" s="95" t="s">
        <v>64</v>
      </c>
      <c r="G284" s="491">
        <v>5</v>
      </c>
      <c r="H284" s="491">
        <v>0</v>
      </c>
      <c r="I284" s="491">
        <f>H284/G284*100</f>
        <v>0</v>
      </c>
      <c r="J284" s="492" t="e">
        <f>E284/I284*100</f>
        <v>#DIV/0!</v>
      </c>
      <c r="K284" s="279" t="s">
        <v>349</v>
      </c>
      <c r="L284" s="468">
        <v>1.3</v>
      </c>
      <c r="M284" s="281">
        <v>0.78</v>
      </c>
      <c r="N284" s="493">
        <f t="shared" ref="N284:N289" si="11">M284/L284*100</f>
        <v>60</v>
      </c>
      <c r="O284" s="494">
        <v>80.3</v>
      </c>
      <c r="P284" s="329">
        <v>80.3</v>
      </c>
      <c r="Q284" s="32"/>
      <c r="R284" s="32"/>
      <c r="S284" s="32"/>
    </row>
    <row r="285" spans="1:19" s="30" customFormat="1" ht="110.25" x14ac:dyDescent="0.25">
      <c r="A285" s="466"/>
      <c r="B285" s="495"/>
      <c r="C285" s="291" t="s">
        <v>350</v>
      </c>
      <c r="D285" s="496"/>
      <c r="E285" s="497"/>
      <c r="F285" s="93" t="s">
        <v>111</v>
      </c>
      <c r="G285" s="94">
        <v>0</v>
      </c>
      <c r="H285" s="94">
        <v>0</v>
      </c>
      <c r="I285" s="491" t="e">
        <f>H285/G285*100</f>
        <v>#DIV/0!</v>
      </c>
      <c r="J285" s="492" t="e">
        <f>E285/I285*100</f>
        <v>#DIV/0!</v>
      </c>
      <c r="K285" s="278" t="s">
        <v>351</v>
      </c>
      <c r="L285" s="468">
        <v>5</v>
      </c>
      <c r="M285" s="281">
        <v>5</v>
      </c>
      <c r="N285" s="493">
        <f t="shared" si="11"/>
        <v>100</v>
      </c>
      <c r="O285" s="498"/>
      <c r="P285" s="330"/>
      <c r="Q285" s="32"/>
      <c r="R285" s="32"/>
      <c r="S285" s="32"/>
    </row>
    <row r="286" spans="1:19" s="30" customFormat="1" ht="47.25" x14ac:dyDescent="0.25">
      <c r="A286" s="466"/>
      <c r="B286" s="495"/>
      <c r="C286" s="499"/>
      <c r="D286" s="500"/>
      <c r="E286" s="501"/>
      <c r="F286" s="93" t="s">
        <v>110</v>
      </c>
      <c r="G286" s="94">
        <v>0</v>
      </c>
      <c r="H286" s="94">
        <v>0</v>
      </c>
      <c r="I286" s="491" t="e">
        <f>H286/G286*100</f>
        <v>#DIV/0!</v>
      </c>
      <c r="J286" s="492" t="e">
        <f>E286/I286*100</f>
        <v>#DIV/0!</v>
      </c>
      <c r="K286" s="278" t="s">
        <v>352</v>
      </c>
      <c r="L286" s="468">
        <v>1.7</v>
      </c>
      <c r="M286" s="281">
        <v>0.7</v>
      </c>
      <c r="N286" s="502">
        <f t="shared" si="11"/>
        <v>41.17647058823529</v>
      </c>
      <c r="O286" s="498"/>
      <c r="P286" s="330"/>
      <c r="Q286" s="32"/>
      <c r="R286" s="32"/>
      <c r="S286" s="32"/>
    </row>
    <row r="287" spans="1:19" s="30" customFormat="1" ht="63" x14ac:dyDescent="0.25">
      <c r="A287" s="466"/>
      <c r="B287" s="495"/>
      <c r="C287" s="499"/>
      <c r="D287" s="500"/>
      <c r="E287" s="501"/>
      <c r="F287" s="93" t="s">
        <v>112</v>
      </c>
      <c r="G287" s="94">
        <v>0</v>
      </c>
      <c r="H287" s="94">
        <v>0</v>
      </c>
      <c r="I287" s="491" t="e">
        <f>H287/G287*100</f>
        <v>#DIV/0!</v>
      </c>
      <c r="J287" s="492" t="e">
        <f>E287/I287*100</f>
        <v>#DIV/0!</v>
      </c>
      <c r="K287" s="503" t="s">
        <v>353</v>
      </c>
      <c r="L287" s="468">
        <v>0.8</v>
      </c>
      <c r="M287" s="281">
        <v>0.9</v>
      </c>
      <c r="N287" s="493">
        <f t="shared" si="11"/>
        <v>112.5</v>
      </c>
      <c r="O287" s="498"/>
      <c r="P287" s="330"/>
      <c r="Q287" s="32"/>
      <c r="R287" s="32"/>
      <c r="S287" s="32"/>
    </row>
    <row r="288" spans="1:19" s="30" customFormat="1" ht="78.75" x14ac:dyDescent="0.25">
      <c r="A288" s="466"/>
      <c r="B288" s="495"/>
      <c r="C288" s="499"/>
      <c r="D288" s="500"/>
      <c r="E288" s="501"/>
      <c r="F288" s="95" t="s">
        <v>113</v>
      </c>
      <c r="G288" s="94"/>
      <c r="H288" s="94"/>
      <c r="I288" s="491" t="e">
        <f>H288/G288*100</f>
        <v>#DIV/0!</v>
      </c>
      <c r="J288" s="492" t="e">
        <f>E288/I288*100</f>
        <v>#DIV/0!</v>
      </c>
      <c r="K288" s="503" t="s">
        <v>354</v>
      </c>
      <c r="L288" s="94">
        <v>13</v>
      </c>
      <c r="M288" s="94">
        <v>1</v>
      </c>
      <c r="N288" s="493">
        <f t="shared" si="11"/>
        <v>7.6923076923076925</v>
      </c>
      <c r="O288" s="498"/>
      <c r="P288" s="330"/>
      <c r="Q288" s="32"/>
      <c r="R288" s="32"/>
      <c r="S288" s="32"/>
    </row>
    <row r="289" spans="1:19" s="30" customFormat="1" ht="47.25" x14ac:dyDescent="0.25">
      <c r="A289" s="466"/>
      <c r="B289" s="495"/>
      <c r="C289" s="499"/>
      <c r="D289" s="500"/>
      <c r="E289" s="501"/>
      <c r="F289" s="504"/>
      <c r="G289" s="505"/>
      <c r="H289" s="505"/>
      <c r="I289" s="505"/>
      <c r="J289" s="506"/>
      <c r="K289" s="519" t="s">
        <v>355</v>
      </c>
      <c r="L289" s="507">
        <v>2</v>
      </c>
      <c r="M289" s="507">
        <v>2</v>
      </c>
      <c r="N289" s="493">
        <f t="shared" si="11"/>
        <v>100</v>
      </c>
      <c r="O289" s="498"/>
      <c r="P289" s="330"/>
      <c r="Q289" s="32"/>
      <c r="R289" s="32"/>
      <c r="S289" s="32"/>
    </row>
    <row r="290" spans="1:19" s="30" customFormat="1" ht="16.5" thickBot="1" x14ac:dyDescent="0.3">
      <c r="A290" s="476"/>
      <c r="B290" s="508"/>
      <c r="C290" s="509"/>
      <c r="D290" s="510"/>
      <c r="E290" s="511"/>
      <c r="F290" s="512"/>
      <c r="G290" s="513"/>
      <c r="H290" s="513"/>
      <c r="I290" s="513"/>
      <c r="J290" s="514"/>
      <c r="K290" s="515" t="s">
        <v>108</v>
      </c>
      <c r="L290" s="516"/>
      <c r="M290" s="517"/>
      <c r="N290" s="482">
        <f>SUM(N284:N288)/4</f>
        <v>80.342194570135746</v>
      </c>
      <c r="O290" s="518"/>
      <c r="P290" s="331"/>
      <c r="Q290" s="32"/>
      <c r="R290" s="32"/>
      <c r="S290" s="32"/>
    </row>
    <row r="291" spans="1:19" s="30" customFormat="1" ht="47.25" x14ac:dyDescent="0.25">
      <c r="A291" s="460">
        <v>18</v>
      </c>
      <c r="B291" s="490" t="s">
        <v>356</v>
      </c>
      <c r="C291" s="91">
        <v>7</v>
      </c>
      <c r="D291" s="91">
        <v>5</v>
      </c>
      <c r="E291" s="91">
        <f>D291/C291*100</f>
        <v>71.428571428571431</v>
      </c>
      <c r="F291" s="95" t="s">
        <v>64</v>
      </c>
      <c r="G291" s="491">
        <v>5</v>
      </c>
      <c r="H291" s="491">
        <v>0</v>
      </c>
      <c r="I291" s="491">
        <f>H291/G291*100</f>
        <v>0</v>
      </c>
      <c r="J291" s="492">
        <v>0</v>
      </c>
      <c r="K291" s="279" t="s">
        <v>357</v>
      </c>
      <c r="L291" s="520">
        <v>70</v>
      </c>
      <c r="M291" s="463">
        <v>65</v>
      </c>
      <c r="N291" s="521">
        <f t="shared" ref="N291:N297" si="12">M291/L291*100</f>
        <v>92.857142857142861</v>
      </c>
      <c r="O291" s="494">
        <v>24.56</v>
      </c>
      <c r="P291" s="329" t="s">
        <v>358</v>
      </c>
      <c r="Q291" s="32"/>
      <c r="R291" s="32"/>
      <c r="S291" s="32"/>
    </row>
    <row r="292" spans="1:19" s="30" customFormat="1" ht="47.25" x14ac:dyDescent="0.25">
      <c r="A292" s="466"/>
      <c r="B292" s="495"/>
      <c r="C292" s="291" t="s">
        <v>359</v>
      </c>
      <c r="D292" s="496"/>
      <c r="E292" s="497"/>
      <c r="F292" s="93" t="s">
        <v>111</v>
      </c>
      <c r="G292" s="94">
        <v>0</v>
      </c>
      <c r="H292" s="94">
        <v>0</v>
      </c>
      <c r="I292" s="491"/>
      <c r="J292" s="492">
        <v>0</v>
      </c>
      <c r="K292" s="278" t="s">
        <v>360</v>
      </c>
      <c r="L292" s="520">
        <v>50</v>
      </c>
      <c r="M292" s="463">
        <v>14</v>
      </c>
      <c r="N292" s="521">
        <f t="shared" si="12"/>
        <v>28.000000000000004</v>
      </c>
      <c r="O292" s="498"/>
      <c r="P292" s="330"/>
      <c r="Q292" s="32"/>
      <c r="R292" s="32"/>
      <c r="S292" s="32"/>
    </row>
    <row r="293" spans="1:19" s="30" customFormat="1" ht="47.25" x14ac:dyDescent="0.25">
      <c r="A293" s="466"/>
      <c r="B293" s="495"/>
      <c r="C293" s="499"/>
      <c r="D293" s="500"/>
      <c r="E293" s="501"/>
      <c r="F293" s="93" t="s">
        <v>110</v>
      </c>
      <c r="G293" s="94">
        <v>0</v>
      </c>
      <c r="H293" s="94">
        <v>0</v>
      </c>
      <c r="I293" s="491"/>
      <c r="J293" s="492">
        <v>0</v>
      </c>
      <c r="K293" s="278" t="s">
        <v>361</v>
      </c>
      <c r="L293" s="520">
        <v>80</v>
      </c>
      <c r="M293" s="463">
        <v>17</v>
      </c>
      <c r="N293" s="521">
        <f t="shared" si="12"/>
        <v>21.25</v>
      </c>
      <c r="O293" s="498"/>
      <c r="P293" s="330"/>
      <c r="Q293" s="32"/>
      <c r="R293" s="32"/>
      <c r="S293" s="32"/>
    </row>
    <row r="294" spans="1:19" s="30" customFormat="1" ht="47.25" x14ac:dyDescent="0.25">
      <c r="A294" s="466"/>
      <c r="B294" s="495"/>
      <c r="C294" s="499"/>
      <c r="D294" s="500"/>
      <c r="E294" s="501"/>
      <c r="F294" s="93" t="s">
        <v>112</v>
      </c>
      <c r="G294" s="94">
        <v>0</v>
      </c>
      <c r="H294" s="94">
        <v>0</v>
      </c>
      <c r="I294" s="491" t="e">
        <f>H294/G294*100</f>
        <v>#DIV/0!</v>
      </c>
      <c r="J294" s="492">
        <v>0</v>
      </c>
      <c r="K294" s="278" t="s">
        <v>362</v>
      </c>
      <c r="L294" s="520">
        <v>45</v>
      </c>
      <c r="M294" s="463">
        <v>5</v>
      </c>
      <c r="N294" s="521">
        <f t="shared" si="12"/>
        <v>11.111111111111111</v>
      </c>
      <c r="O294" s="498"/>
      <c r="P294" s="330"/>
      <c r="Q294" s="32"/>
      <c r="R294" s="32"/>
      <c r="S294" s="32"/>
    </row>
    <row r="295" spans="1:19" s="30" customFormat="1" ht="47.25" x14ac:dyDescent="0.25">
      <c r="A295" s="466"/>
      <c r="B295" s="495"/>
      <c r="C295" s="499"/>
      <c r="D295" s="500"/>
      <c r="E295" s="501"/>
      <c r="F295" s="95" t="s">
        <v>113</v>
      </c>
      <c r="G295" s="94"/>
      <c r="H295" s="94"/>
      <c r="I295" s="491">
        <v>0</v>
      </c>
      <c r="J295" s="492"/>
      <c r="K295" s="278" t="s">
        <v>363</v>
      </c>
      <c r="L295" s="520">
        <v>50</v>
      </c>
      <c r="M295" s="463">
        <v>3</v>
      </c>
      <c r="N295" s="521">
        <f t="shared" si="12"/>
        <v>6</v>
      </c>
      <c r="O295" s="498"/>
      <c r="P295" s="330"/>
      <c r="Q295" s="32"/>
      <c r="R295" s="32"/>
      <c r="S295" s="32"/>
    </row>
    <row r="296" spans="1:19" s="30" customFormat="1" ht="31.5" x14ac:dyDescent="0.25">
      <c r="A296" s="466"/>
      <c r="B296" s="495"/>
      <c r="C296" s="499"/>
      <c r="D296" s="500"/>
      <c r="E296" s="501"/>
      <c r="F296" s="504"/>
      <c r="G296" s="505"/>
      <c r="H296" s="505"/>
      <c r="I296" s="505"/>
      <c r="J296" s="506"/>
      <c r="K296" s="471" t="s">
        <v>364</v>
      </c>
      <c r="L296" s="522">
        <v>55</v>
      </c>
      <c r="M296" s="523">
        <v>7</v>
      </c>
      <c r="N296" s="521">
        <f t="shared" si="12"/>
        <v>12.727272727272727</v>
      </c>
      <c r="O296" s="498"/>
      <c r="P296" s="330"/>
      <c r="Q296" s="32"/>
      <c r="R296" s="32"/>
      <c r="S296" s="32"/>
    </row>
    <row r="297" spans="1:19" s="30" customFormat="1" ht="31.5" x14ac:dyDescent="0.25">
      <c r="A297" s="466"/>
      <c r="B297" s="495"/>
      <c r="C297" s="499"/>
      <c r="D297" s="500"/>
      <c r="E297" s="501"/>
      <c r="F297" s="524"/>
      <c r="G297" s="525"/>
      <c r="H297" s="525"/>
      <c r="I297" s="525"/>
      <c r="J297" s="526"/>
      <c r="K297" s="471" t="s">
        <v>365</v>
      </c>
      <c r="L297" s="523">
        <v>80</v>
      </c>
      <c r="M297" s="523">
        <v>12</v>
      </c>
      <c r="N297" s="527">
        <f t="shared" si="12"/>
        <v>15</v>
      </c>
      <c r="O297" s="498"/>
      <c r="P297" s="330"/>
      <c r="Q297" s="32"/>
      <c r="R297" s="32"/>
      <c r="S297" s="32"/>
    </row>
    <row r="298" spans="1:19" s="30" customFormat="1" ht="16.5" thickBot="1" x14ac:dyDescent="0.3">
      <c r="A298" s="476"/>
      <c r="B298" s="508"/>
      <c r="C298" s="509"/>
      <c r="D298" s="510"/>
      <c r="E298" s="511"/>
      <c r="F298" s="512"/>
      <c r="G298" s="513"/>
      <c r="H298" s="513"/>
      <c r="I298" s="513"/>
      <c r="J298" s="514"/>
      <c r="K298" s="515" t="s">
        <v>108</v>
      </c>
      <c r="L298" s="516"/>
      <c r="M298" s="517"/>
      <c r="N298" s="528">
        <f>SUM(N291:N296)/7</f>
        <v>24.563646670789527</v>
      </c>
      <c r="O298" s="518"/>
      <c r="P298" s="331"/>
      <c r="Q298" s="32"/>
      <c r="R298" s="32"/>
      <c r="S298" s="32"/>
    </row>
    <row r="299" spans="1:19" s="30" customFormat="1" ht="47.25" x14ac:dyDescent="0.25">
      <c r="A299" s="460">
        <v>19</v>
      </c>
      <c r="B299" s="461" t="s">
        <v>366</v>
      </c>
      <c r="C299" s="34">
        <v>5</v>
      </c>
      <c r="D299" s="34">
        <v>5</v>
      </c>
      <c r="E299" s="34">
        <v>100</v>
      </c>
      <c r="F299" s="92" t="s">
        <v>64</v>
      </c>
      <c r="G299" s="33">
        <v>5</v>
      </c>
      <c r="H299" s="33">
        <v>0</v>
      </c>
      <c r="I299" s="33">
        <f>H299/G299*100</f>
        <v>0</v>
      </c>
      <c r="J299" s="36"/>
      <c r="K299" s="279" t="s">
        <v>367</v>
      </c>
      <c r="L299" s="484">
        <v>3</v>
      </c>
      <c r="M299" s="485">
        <v>2</v>
      </c>
      <c r="N299" s="464">
        <f>M299/L299*100</f>
        <v>66.666666666666657</v>
      </c>
      <c r="O299" s="486">
        <v>81.25</v>
      </c>
      <c r="P299" s="329" t="s">
        <v>343</v>
      </c>
      <c r="Q299" s="32"/>
      <c r="R299" s="32"/>
      <c r="S299" s="32"/>
    </row>
    <row r="300" spans="1:19" s="30" customFormat="1" ht="78.75" x14ac:dyDescent="0.25">
      <c r="A300" s="466"/>
      <c r="B300" s="467"/>
      <c r="C300" s="291" t="s">
        <v>368</v>
      </c>
      <c r="D300" s="292"/>
      <c r="E300" s="293"/>
      <c r="F300" s="93" t="s">
        <v>111</v>
      </c>
      <c r="G300" s="94"/>
      <c r="H300" s="94"/>
      <c r="I300" s="33"/>
      <c r="J300" s="36"/>
      <c r="K300" s="278" t="s">
        <v>369</v>
      </c>
      <c r="L300" s="484">
        <v>2</v>
      </c>
      <c r="M300" s="485">
        <v>2</v>
      </c>
      <c r="N300" s="464">
        <f t="shared" ref="N300:N302" si="13">M300/L300*100</f>
        <v>100</v>
      </c>
      <c r="O300" s="487"/>
      <c r="P300" s="330"/>
      <c r="Q300" s="32"/>
      <c r="R300" s="32"/>
      <c r="S300" s="32"/>
    </row>
    <row r="301" spans="1:19" s="30" customFormat="1" ht="141.75" x14ac:dyDescent="0.25">
      <c r="A301" s="466"/>
      <c r="B301" s="467"/>
      <c r="C301" s="294"/>
      <c r="D301" s="295"/>
      <c r="E301" s="296"/>
      <c r="F301" s="93" t="s">
        <v>110</v>
      </c>
      <c r="G301" s="94"/>
      <c r="H301" s="94"/>
      <c r="I301" s="33"/>
      <c r="J301" s="36"/>
      <c r="K301" s="278" t="s">
        <v>370</v>
      </c>
      <c r="L301" s="484">
        <v>7</v>
      </c>
      <c r="M301" s="485">
        <v>5</v>
      </c>
      <c r="N301" s="464">
        <f t="shared" si="13"/>
        <v>71.428571428571431</v>
      </c>
      <c r="O301" s="487"/>
      <c r="P301" s="330"/>
      <c r="Q301" s="32"/>
      <c r="R301" s="32"/>
      <c r="S301" s="32"/>
    </row>
    <row r="302" spans="1:19" s="30" customFormat="1" ht="110.25" x14ac:dyDescent="0.25">
      <c r="A302" s="466"/>
      <c r="B302" s="467"/>
      <c r="C302" s="294"/>
      <c r="D302" s="295"/>
      <c r="E302" s="296"/>
      <c r="F302" s="93" t="s">
        <v>112</v>
      </c>
      <c r="G302" s="94">
        <v>5</v>
      </c>
      <c r="H302" s="94">
        <v>0</v>
      </c>
      <c r="I302" s="33">
        <f>H302/G302*100</f>
        <v>0</v>
      </c>
      <c r="J302" s="36"/>
      <c r="K302" s="278" t="s">
        <v>371</v>
      </c>
      <c r="L302" s="484">
        <v>2</v>
      </c>
      <c r="M302" s="485">
        <v>2</v>
      </c>
      <c r="N302" s="464">
        <f t="shared" si="13"/>
        <v>100</v>
      </c>
      <c r="O302" s="487"/>
      <c r="P302" s="330"/>
      <c r="Q302" s="32"/>
      <c r="R302" s="32"/>
      <c r="S302" s="32"/>
    </row>
    <row r="303" spans="1:19" s="30" customFormat="1" ht="45" x14ac:dyDescent="0.25">
      <c r="A303" s="466"/>
      <c r="B303" s="467"/>
      <c r="C303" s="294"/>
      <c r="D303" s="295"/>
      <c r="E303" s="296"/>
      <c r="F303" s="95" t="s">
        <v>113</v>
      </c>
      <c r="G303" s="94"/>
      <c r="H303" s="94"/>
      <c r="I303" s="33"/>
      <c r="J303" s="36"/>
      <c r="K303" s="278"/>
      <c r="L303" s="484">
        <v>0</v>
      </c>
      <c r="M303" s="485">
        <v>0</v>
      </c>
      <c r="N303" s="464" t="e">
        <f>M303/L303*100</f>
        <v>#DIV/0!</v>
      </c>
      <c r="O303" s="487"/>
      <c r="P303" s="330"/>
      <c r="Q303" s="32"/>
      <c r="R303" s="32"/>
      <c r="S303" s="32"/>
    </row>
    <row r="304" spans="1:19" s="30" customFormat="1" ht="16.5" thickBot="1" x14ac:dyDescent="0.3">
      <c r="A304" s="476"/>
      <c r="B304" s="477"/>
      <c r="C304" s="297"/>
      <c r="D304" s="298"/>
      <c r="E304" s="299"/>
      <c r="F304" s="99"/>
      <c r="G304" s="100"/>
      <c r="H304" s="100"/>
      <c r="I304" s="100"/>
      <c r="J304" s="478"/>
      <c r="K304" s="479" t="s">
        <v>108</v>
      </c>
      <c r="L304" s="480"/>
      <c r="M304" s="481"/>
      <c r="N304" s="488">
        <f>(N299+N301+N300+N302)/4</f>
        <v>84.523809523809518</v>
      </c>
      <c r="O304" s="489"/>
      <c r="P304" s="331"/>
      <c r="Q304" s="32"/>
      <c r="R304" s="32"/>
      <c r="S304" s="32"/>
    </row>
    <row r="305" spans="1:127" s="30" customFormat="1" ht="63" x14ac:dyDescent="0.25">
      <c r="A305" s="531">
        <v>20</v>
      </c>
      <c r="B305" s="532" t="s">
        <v>372</v>
      </c>
      <c r="C305" s="533">
        <v>5</v>
      </c>
      <c r="D305" s="533">
        <v>5</v>
      </c>
      <c r="E305" s="533">
        <f>D305/C305*100</f>
        <v>100</v>
      </c>
      <c r="F305" s="534" t="s">
        <v>64</v>
      </c>
      <c r="G305" s="535">
        <v>49</v>
      </c>
      <c r="H305" s="535">
        <v>49</v>
      </c>
      <c r="I305" s="535">
        <f>H305/G305*100</f>
        <v>100</v>
      </c>
      <c r="J305" s="536">
        <f>E305/I305*100</f>
        <v>100</v>
      </c>
      <c r="K305" s="537" t="s">
        <v>373</v>
      </c>
      <c r="L305" s="538">
        <v>50</v>
      </c>
      <c r="M305" s="539">
        <v>35</v>
      </c>
      <c r="N305" s="540">
        <f>M305/L305*100</f>
        <v>70</v>
      </c>
      <c r="O305" s="541">
        <v>83.23</v>
      </c>
      <c r="P305" s="454" t="s">
        <v>343</v>
      </c>
      <c r="Q305" s="32"/>
      <c r="R305" s="32"/>
      <c r="S305" s="32"/>
    </row>
    <row r="306" spans="1:127" s="30" customFormat="1" ht="94.5" x14ac:dyDescent="0.25">
      <c r="A306" s="466"/>
      <c r="B306" s="495"/>
      <c r="C306" s="291" t="s">
        <v>374</v>
      </c>
      <c r="D306" s="496"/>
      <c r="E306" s="497"/>
      <c r="F306" s="93" t="s">
        <v>111</v>
      </c>
      <c r="G306" s="94">
        <v>0</v>
      </c>
      <c r="H306" s="94">
        <v>0</v>
      </c>
      <c r="I306" s="491"/>
      <c r="J306" s="492"/>
      <c r="K306" s="278" t="s">
        <v>375</v>
      </c>
      <c r="L306" s="468">
        <v>86</v>
      </c>
      <c r="M306" s="463">
        <v>70</v>
      </c>
      <c r="N306" s="521">
        <f>M306/L306*100</f>
        <v>81.395348837209298</v>
      </c>
      <c r="O306" s="529"/>
      <c r="P306" s="330"/>
      <c r="Q306" s="32"/>
      <c r="R306" s="32"/>
      <c r="S306" s="32"/>
    </row>
    <row r="307" spans="1:127" s="30" customFormat="1" ht="34.5" x14ac:dyDescent="0.25">
      <c r="A307" s="466"/>
      <c r="B307" s="495"/>
      <c r="C307" s="499"/>
      <c r="D307" s="542"/>
      <c r="E307" s="501"/>
      <c r="F307" s="93" t="s">
        <v>110</v>
      </c>
      <c r="G307" s="94">
        <v>0</v>
      </c>
      <c r="H307" s="94">
        <v>0</v>
      </c>
      <c r="I307" s="491"/>
      <c r="J307" s="492"/>
      <c r="K307" s="278" t="s">
        <v>376</v>
      </c>
      <c r="L307" s="462">
        <v>60</v>
      </c>
      <c r="M307" s="463">
        <v>58</v>
      </c>
      <c r="N307" s="521">
        <f>M307/L307*100</f>
        <v>96.666666666666671</v>
      </c>
      <c r="O307" s="529"/>
      <c r="P307" s="330"/>
      <c r="Q307" s="32"/>
      <c r="R307" s="32"/>
      <c r="S307" s="32"/>
    </row>
    <row r="308" spans="1:127" s="30" customFormat="1" ht="63" x14ac:dyDescent="0.25">
      <c r="A308" s="466"/>
      <c r="B308" s="495"/>
      <c r="C308" s="499"/>
      <c r="D308" s="542"/>
      <c r="E308" s="501"/>
      <c r="F308" s="93" t="s">
        <v>112</v>
      </c>
      <c r="G308" s="94">
        <v>490</v>
      </c>
      <c r="H308" s="94">
        <v>49</v>
      </c>
      <c r="I308" s="491">
        <f>H308/G308*100</f>
        <v>10</v>
      </c>
      <c r="J308" s="492">
        <f>E308/I308*100</f>
        <v>0</v>
      </c>
      <c r="K308" s="278" t="s">
        <v>377</v>
      </c>
      <c r="L308" s="462">
        <v>350</v>
      </c>
      <c r="M308" s="463">
        <v>297</v>
      </c>
      <c r="N308" s="521">
        <f>M308/L308*100</f>
        <v>84.857142857142847</v>
      </c>
      <c r="O308" s="529"/>
      <c r="P308" s="330"/>
      <c r="Q308" s="32"/>
      <c r="R308" s="32"/>
      <c r="S308" s="32"/>
    </row>
    <row r="309" spans="1:127" s="30" customFormat="1" ht="45" x14ac:dyDescent="0.25">
      <c r="A309" s="466"/>
      <c r="B309" s="495"/>
      <c r="C309" s="499"/>
      <c r="D309" s="542"/>
      <c r="E309" s="501"/>
      <c r="F309" s="95" t="s">
        <v>113</v>
      </c>
      <c r="G309" s="94"/>
      <c r="H309" s="94"/>
      <c r="I309" s="491"/>
      <c r="J309" s="492"/>
      <c r="K309" s="278"/>
      <c r="L309" s="462"/>
      <c r="M309" s="463"/>
      <c r="N309" s="521"/>
      <c r="O309" s="529"/>
      <c r="P309" s="330"/>
      <c r="Q309" s="32"/>
      <c r="R309" s="32"/>
      <c r="S309" s="32"/>
    </row>
    <row r="310" spans="1:127" s="30" customFormat="1" ht="16.5" thickBot="1" x14ac:dyDescent="0.3">
      <c r="A310" s="476"/>
      <c r="B310" s="508"/>
      <c r="C310" s="509"/>
      <c r="D310" s="510"/>
      <c r="E310" s="511"/>
      <c r="F310" s="512"/>
      <c r="G310" s="513"/>
      <c r="H310" s="513"/>
      <c r="I310" s="513"/>
      <c r="J310" s="514"/>
      <c r="K310" s="515" t="s">
        <v>108</v>
      </c>
      <c r="L310" s="516"/>
      <c r="M310" s="517"/>
      <c r="N310" s="528">
        <f>SUM(N305:N309)/4</f>
        <v>83.229789590254697</v>
      </c>
      <c r="O310" s="530"/>
      <c r="P310" s="331"/>
      <c r="Q310" s="32"/>
      <c r="R310" s="32"/>
      <c r="S310" s="32"/>
    </row>
    <row r="311" spans="1:127" s="30" customFormat="1" ht="15.75" x14ac:dyDescent="0.2">
      <c r="A311" s="83"/>
      <c r="B311" s="90"/>
      <c r="C311" s="85"/>
      <c r="D311" s="86"/>
      <c r="E311" s="87"/>
      <c r="F311" s="89"/>
      <c r="G311" s="62"/>
      <c r="H311" s="62"/>
      <c r="I311" s="62"/>
      <c r="J311" s="62"/>
      <c r="K311" s="35"/>
      <c r="L311" s="247"/>
      <c r="M311" s="248"/>
      <c r="N311" s="272"/>
      <c r="O311" s="266"/>
      <c r="P311" s="84"/>
      <c r="Q311" s="32"/>
      <c r="R311" s="32"/>
      <c r="S311" s="32"/>
    </row>
    <row r="312" spans="1:127" s="28" customFormat="1" ht="150" customHeight="1" x14ac:dyDescent="0.25">
      <c r="A312" s="303"/>
      <c r="B312" s="283"/>
      <c r="C312" s="34"/>
      <c r="D312" s="34"/>
      <c r="E312" s="34"/>
      <c r="F312" s="50"/>
      <c r="G312" s="33"/>
      <c r="H312" s="33"/>
      <c r="I312" s="33"/>
      <c r="J312" s="48"/>
      <c r="K312" s="63"/>
      <c r="L312" s="249"/>
      <c r="M312" s="250"/>
      <c r="N312" s="273"/>
      <c r="O312" s="305"/>
      <c r="P312" s="308"/>
      <c r="Q312" s="31"/>
      <c r="R312" s="31"/>
      <c r="S312" s="31"/>
      <c r="T312" s="31"/>
      <c r="U312" s="31"/>
      <c r="V312" s="31"/>
      <c r="W312" s="31"/>
      <c r="X312" s="31"/>
      <c r="Y312" s="31"/>
      <c r="Z312" s="31"/>
      <c r="AA312" s="31"/>
      <c r="AB312" s="31"/>
      <c r="AC312" s="31"/>
      <c r="AD312" s="31"/>
      <c r="AE312" s="31"/>
      <c r="AF312" s="31"/>
      <c r="AG312" s="31"/>
      <c r="AH312" s="31"/>
      <c r="AI312" s="31"/>
      <c r="AJ312" s="31"/>
      <c r="AK312" s="31"/>
      <c r="AL312" s="31"/>
      <c r="AM312" s="31"/>
      <c r="AN312" s="31"/>
      <c r="AO312" s="31"/>
      <c r="AP312" s="31"/>
      <c r="AQ312" s="31"/>
      <c r="AR312" s="31"/>
      <c r="AS312" s="31"/>
      <c r="AT312" s="31"/>
      <c r="AU312" s="31"/>
      <c r="AV312" s="31"/>
      <c r="AW312" s="31"/>
      <c r="AX312" s="31"/>
      <c r="AY312" s="31"/>
      <c r="AZ312" s="31"/>
      <c r="BA312" s="31"/>
      <c r="BB312" s="31"/>
      <c r="BC312" s="31"/>
      <c r="BD312" s="31"/>
      <c r="BE312" s="31"/>
      <c r="BF312" s="31"/>
      <c r="BG312" s="31"/>
      <c r="BH312" s="31"/>
      <c r="BI312" s="31"/>
      <c r="BJ312" s="31"/>
      <c r="BK312" s="31"/>
      <c r="BL312" s="31"/>
      <c r="BM312" s="31"/>
      <c r="BN312" s="31"/>
      <c r="BO312" s="31"/>
      <c r="BP312" s="31"/>
      <c r="BQ312" s="31"/>
      <c r="BR312" s="31"/>
      <c r="BS312" s="31"/>
      <c r="BT312" s="31"/>
      <c r="BU312" s="31"/>
      <c r="BV312" s="31"/>
      <c r="BW312" s="31"/>
      <c r="BX312" s="31"/>
      <c r="BY312" s="31"/>
      <c r="BZ312" s="31"/>
      <c r="CA312" s="31"/>
      <c r="CB312" s="31"/>
      <c r="CC312" s="31"/>
      <c r="CD312" s="31"/>
      <c r="CE312" s="31"/>
      <c r="CF312" s="31"/>
      <c r="CG312" s="31"/>
      <c r="CH312" s="31"/>
      <c r="CI312" s="31"/>
      <c r="CJ312" s="31"/>
      <c r="CK312" s="31"/>
      <c r="CL312" s="31"/>
      <c r="CM312" s="31"/>
      <c r="CN312" s="31"/>
      <c r="CO312" s="31"/>
      <c r="CP312" s="31"/>
      <c r="CQ312" s="31"/>
      <c r="CR312" s="31"/>
      <c r="CS312" s="31"/>
      <c r="CT312" s="31"/>
      <c r="CU312" s="31"/>
      <c r="CV312" s="31"/>
      <c r="CW312" s="31"/>
      <c r="CX312" s="31"/>
      <c r="CY312" s="31"/>
      <c r="CZ312" s="31"/>
      <c r="DA312" s="31"/>
      <c r="DB312" s="31"/>
      <c r="DC312" s="31"/>
      <c r="DD312" s="31"/>
      <c r="DE312" s="31"/>
      <c r="DF312" s="31"/>
      <c r="DG312" s="31"/>
      <c r="DH312" s="31"/>
      <c r="DI312" s="31"/>
      <c r="DJ312" s="31"/>
      <c r="DK312" s="31"/>
      <c r="DL312" s="31"/>
      <c r="DM312" s="31"/>
      <c r="DN312" s="31"/>
      <c r="DO312" s="31"/>
      <c r="DP312" s="31"/>
      <c r="DQ312" s="31"/>
      <c r="DR312" s="31"/>
      <c r="DS312" s="31"/>
      <c r="DT312" s="31"/>
      <c r="DU312" s="31"/>
      <c r="DV312" s="31"/>
      <c r="DW312" s="31"/>
    </row>
    <row r="313" spans="1:127" s="28" customFormat="1" ht="113.25" customHeight="1" x14ac:dyDescent="0.25">
      <c r="A313" s="282"/>
      <c r="B313" s="284"/>
      <c r="C313" s="311"/>
      <c r="D313" s="312"/>
      <c r="E313" s="313"/>
      <c r="F313" s="64"/>
      <c r="G313" s="65"/>
      <c r="H313" s="65"/>
      <c r="I313" s="33"/>
      <c r="J313" s="48"/>
      <c r="K313" s="66"/>
      <c r="L313" s="197"/>
      <c r="M313" s="250"/>
      <c r="N313" s="273"/>
      <c r="O313" s="306"/>
      <c r="P313" s="309"/>
    </row>
    <row r="314" spans="1:127" s="28" customFormat="1" ht="135" customHeight="1" x14ac:dyDescent="0.25">
      <c r="A314" s="282"/>
      <c r="B314" s="284"/>
      <c r="C314" s="314"/>
      <c r="D314" s="315"/>
      <c r="E314" s="316"/>
      <c r="F314" s="64"/>
      <c r="G314" s="65"/>
      <c r="H314" s="65"/>
      <c r="I314" s="33"/>
      <c r="J314" s="48"/>
      <c r="K314" s="66"/>
      <c r="L314" s="249"/>
      <c r="M314" s="250"/>
      <c r="N314" s="273"/>
      <c r="O314" s="306"/>
      <c r="P314" s="309"/>
    </row>
    <row r="315" spans="1:127" s="28" customFormat="1" ht="113.25" customHeight="1" x14ac:dyDescent="0.25">
      <c r="A315" s="282"/>
      <c r="B315" s="284"/>
      <c r="C315" s="314"/>
      <c r="D315" s="315"/>
      <c r="E315" s="316"/>
      <c r="F315" s="64"/>
      <c r="G315" s="65"/>
      <c r="H315" s="65"/>
      <c r="I315" s="33"/>
      <c r="J315" s="48"/>
      <c r="K315" s="66"/>
      <c r="L315" s="249"/>
      <c r="M315" s="250"/>
      <c r="N315" s="273"/>
      <c r="O315" s="306"/>
      <c r="P315" s="309"/>
    </row>
    <row r="316" spans="1:127" s="28" customFormat="1" ht="149.25" customHeight="1" x14ac:dyDescent="0.25">
      <c r="A316" s="282"/>
      <c r="B316" s="284"/>
      <c r="C316" s="314"/>
      <c r="D316" s="315"/>
      <c r="E316" s="316"/>
      <c r="F316" s="50"/>
      <c r="G316" s="65"/>
      <c r="H316" s="65"/>
      <c r="I316" s="33"/>
      <c r="J316" s="48"/>
      <c r="K316" s="66"/>
      <c r="L316" s="249"/>
      <c r="M316" s="250"/>
      <c r="N316" s="273"/>
      <c r="O316" s="306"/>
      <c r="P316" s="309"/>
    </row>
    <row r="317" spans="1:127" ht="114.75" customHeight="1" x14ac:dyDescent="0.25">
      <c r="A317" s="282"/>
      <c r="B317" s="284"/>
      <c r="C317" s="314"/>
      <c r="D317" s="315"/>
      <c r="E317" s="316"/>
      <c r="F317" s="67"/>
      <c r="G317" s="68"/>
      <c r="H317" s="68"/>
      <c r="I317" s="68"/>
      <c r="J317" s="75"/>
      <c r="K317" s="69"/>
      <c r="L317" s="251"/>
      <c r="M317" s="251"/>
      <c r="N317" s="273"/>
      <c r="O317" s="306"/>
      <c r="P317" s="309"/>
    </row>
    <row r="318" spans="1:127" ht="96" customHeight="1" x14ac:dyDescent="0.25">
      <c r="A318" s="282"/>
      <c r="B318" s="284"/>
      <c r="C318" s="314"/>
      <c r="D318" s="315"/>
      <c r="E318" s="316"/>
      <c r="F318" s="88"/>
      <c r="G318" s="62"/>
      <c r="H318" s="62"/>
      <c r="I318" s="62"/>
      <c r="J318" s="76"/>
      <c r="K318" s="69"/>
      <c r="L318" s="251"/>
      <c r="M318" s="251"/>
      <c r="N318" s="273"/>
      <c r="O318" s="306"/>
      <c r="P318" s="309"/>
    </row>
    <row r="319" spans="1:127" ht="150" customHeight="1" x14ac:dyDescent="0.25">
      <c r="A319" s="282"/>
      <c r="B319" s="284"/>
      <c r="C319" s="314"/>
      <c r="D319" s="315"/>
      <c r="E319" s="316"/>
      <c r="F319" s="88"/>
      <c r="G319" s="62"/>
      <c r="H319" s="62"/>
      <c r="I319" s="62"/>
      <c r="J319" s="76"/>
      <c r="K319" s="69"/>
      <c r="L319" s="251"/>
      <c r="M319" s="251"/>
      <c r="N319" s="273"/>
      <c r="O319" s="306"/>
      <c r="P319" s="309"/>
    </row>
    <row r="320" spans="1:127" ht="150" customHeight="1" x14ac:dyDescent="0.25">
      <c r="A320" s="282"/>
      <c r="B320" s="284"/>
      <c r="C320" s="314"/>
      <c r="D320" s="315"/>
      <c r="E320" s="316"/>
      <c r="F320" s="88"/>
      <c r="G320" s="62"/>
      <c r="H320" s="62"/>
      <c r="I320" s="62"/>
      <c r="J320" s="76"/>
      <c r="K320" s="69"/>
      <c r="L320" s="251"/>
      <c r="M320" s="251"/>
      <c r="N320" s="273"/>
      <c r="O320" s="306"/>
      <c r="P320" s="309"/>
    </row>
    <row r="321" spans="1:16" ht="66.75" customHeight="1" x14ac:dyDescent="0.25">
      <c r="A321" s="282"/>
      <c r="B321" s="284"/>
      <c r="C321" s="314"/>
      <c r="D321" s="315"/>
      <c r="E321" s="316"/>
      <c r="F321" s="88"/>
      <c r="G321" s="62"/>
      <c r="H321" s="62"/>
      <c r="I321" s="62"/>
      <c r="J321" s="76"/>
      <c r="K321" s="69"/>
      <c r="L321" s="251"/>
      <c r="M321" s="251"/>
      <c r="N321" s="273"/>
      <c r="O321" s="306"/>
      <c r="P321" s="309"/>
    </row>
    <row r="322" spans="1:16" ht="39" customHeight="1" x14ac:dyDescent="0.25">
      <c r="A322" s="282"/>
      <c r="B322" s="284"/>
      <c r="C322" s="314"/>
      <c r="D322" s="315"/>
      <c r="E322" s="316"/>
      <c r="F322" s="88"/>
      <c r="G322" s="62"/>
      <c r="H322" s="62"/>
      <c r="I322" s="62"/>
      <c r="J322" s="76"/>
      <c r="K322" s="70"/>
      <c r="L322" s="251"/>
      <c r="M322" s="251"/>
      <c r="N322" s="273"/>
      <c r="O322" s="306"/>
      <c r="P322" s="309"/>
    </row>
    <row r="323" spans="1:16" ht="103.5" customHeight="1" x14ac:dyDescent="0.25">
      <c r="A323" s="282"/>
      <c r="B323" s="284"/>
      <c r="C323" s="314"/>
      <c r="D323" s="315"/>
      <c r="E323" s="316"/>
      <c r="F323" s="88"/>
      <c r="G323" s="62"/>
      <c r="H323" s="62"/>
      <c r="I323" s="62"/>
      <c r="J323" s="76"/>
      <c r="K323" s="69"/>
      <c r="L323" s="251"/>
      <c r="M323" s="251"/>
      <c r="N323" s="273"/>
      <c r="O323" s="306"/>
      <c r="P323" s="309"/>
    </row>
    <row r="324" spans="1:16" ht="129.75" customHeight="1" x14ac:dyDescent="0.25">
      <c r="A324" s="282"/>
      <c r="B324" s="284"/>
      <c r="C324" s="314"/>
      <c r="D324" s="315"/>
      <c r="E324" s="316"/>
      <c r="F324" s="88"/>
      <c r="G324" s="62"/>
      <c r="H324" s="62"/>
      <c r="I324" s="62"/>
      <c r="J324" s="76"/>
      <c r="K324" s="69"/>
      <c r="L324" s="251"/>
      <c r="M324" s="251"/>
      <c r="N324" s="273"/>
      <c r="O324" s="306"/>
      <c r="P324" s="309"/>
    </row>
    <row r="325" spans="1:16" ht="80.25" customHeight="1" x14ac:dyDescent="0.25">
      <c r="A325" s="282"/>
      <c r="B325" s="284"/>
      <c r="C325" s="314"/>
      <c r="D325" s="315"/>
      <c r="E325" s="316"/>
      <c r="F325" s="88"/>
      <c r="G325" s="62"/>
      <c r="H325" s="62"/>
      <c r="I325" s="62"/>
      <c r="J325" s="76"/>
      <c r="K325" s="69"/>
      <c r="L325" s="251"/>
      <c r="M325" s="251"/>
      <c r="N325" s="273"/>
      <c r="O325" s="306"/>
      <c r="P325" s="309"/>
    </row>
    <row r="326" spans="1:16" ht="66.75" customHeight="1" x14ac:dyDescent="0.25">
      <c r="A326" s="282"/>
      <c r="B326" s="284"/>
      <c r="C326" s="314"/>
      <c r="D326" s="315"/>
      <c r="E326" s="316"/>
      <c r="F326" s="88"/>
      <c r="G326" s="62"/>
      <c r="H326" s="62"/>
      <c r="I326" s="62"/>
      <c r="J326" s="76"/>
      <c r="K326" s="69"/>
      <c r="L326" s="251"/>
      <c r="M326" s="251"/>
      <c r="N326" s="273"/>
      <c r="O326" s="306"/>
      <c r="P326" s="309"/>
    </row>
    <row r="327" spans="1:16" ht="40.5" customHeight="1" x14ac:dyDescent="0.25">
      <c r="A327" s="282"/>
      <c r="B327" s="284"/>
      <c r="C327" s="314"/>
      <c r="D327" s="315"/>
      <c r="E327" s="316"/>
      <c r="F327" s="88"/>
      <c r="G327" s="62"/>
      <c r="H327" s="62"/>
      <c r="I327" s="62"/>
      <c r="J327" s="76"/>
      <c r="K327" s="69"/>
      <c r="L327" s="251"/>
      <c r="M327" s="251"/>
      <c r="N327" s="273"/>
      <c r="O327" s="306"/>
      <c r="P327" s="309"/>
    </row>
    <row r="328" spans="1:16" ht="81.75" customHeight="1" x14ac:dyDescent="0.25">
      <c r="A328" s="282"/>
      <c r="B328" s="284"/>
      <c r="C328" s="314"/>
      <c r="D328" s="315"/>
      <c r="E328" s="316"/>
      <c r="F328" s="88"/>
      <c r="G328" s="62"/>
      <c r="H328" s="62"/>
      <c r="I328" s="62"/>
      <c r="J328" s="76"/>
      <c r="K328" s="69"/>
      <c r="L328" s="251"/>
      <c r="M328" s="251"/>
      <c r="N328" s="273"/>
      <c r="O328" s="306"/>
      <c r="P328" s="309"/>
    </row>
    <row r="329" spans="1:16" ht="60" customHeight="1" x14ac:dyDescent="0.25">
      <c r="A329" s="282"/>
      <c r="B329" s="284"/>
      <c r="C329" s="314"/>
      <c r="D329" s="315"/>
      <c r="E329" s="316"/>
      <c r="F329" s="88"/>
      <c r="G329" s="62"/>
      <c r="H329" s="62"/>
      <c r="I329" s="62"/>
      <c r="J329" s="76"/>
      <c r="K329" s="71"/>
      <c r="L329" s="251"/>
      <c r="M329" s="251"/>
      <c r="N329" s="273"/>
      <c r="O329" s="306"/>
      <c r="P329" s="309"/>
    </row>
    <row r="330" spans="1:16" ht="60" customHeight="1" thickBot="1" x14ac:dyDescent="0.3">
      <c r="A330" s="304"/>
      <c r="B330" s="285"/>
      <c r="C330" s="317"/>
      <c r="D330" s="318"/>
      <c r="E330" s="319"/>
      <c r="F330" s="72"/>
      <c r="G330" s="73"/>
      <c r="H330" s="73"/>
      <c r="I330" s="73"/>
      <c r="J330" s="77"/>
      <c r="K330" s="320"/>
      <c r="L330" s="321"/>
      <c r="M330" s="322"/>
      <c r="N330" s="267"/>
      <c r="O330" s="307"/>
      <c r="P330" s="310"/>
    </row>
  </sheetData>
  <mergeCells count="148">
    <mergeCell ref="P305:P310"/>
    <mergeCell ref="C306:E310"/>
    <mergeCell ref="K310:M310"/>
    <mergeCell ref="P291:P298"/>
    <mergeCell ref="C292:E298"/>
    <mergeCell ref="K298:M298"/>
    <mergeCell ref="A299:A304"/>
    <mergeCell ref="B299:B304"/>
    <mergeCell ref="O299:O304"/>
    <mergeCell ref="P299:P304"/>
    <mergeCell ref="C300:E304"/>
    <mergeCell ref="K304:M304"/>
    <mergeCell ref="P278:P283"/>
    <mergeCell ref="C279:E283"/>
    <mergeCell ref="K283:M283"/>
    <mergeCell ref="A284:A290"/>
    <mergeCell ref="B284:B290"/>
    <mergeCell ref="O284:O290"/>
    <mergeCell ref="P284:P290"/>
    <mergeCell ref="C285:E290"/>
    <mergeCell ref="K290:M290"/>
    <mergeCell ref="B146:B156"/>
    <mergeCell ref="C138:E145"/>
    <mergeCell ref="A7:A12"/>
    <mergeCell ref="A49:A61"/>
    <mergeCell ref="B49:B61"/>
    <mergeCell ref="A259:A277"/>
    <mergeCell ref="B259:B277"/>
    <mergeCell ref="O259:O277"/>
    <mergeCell ref="P259:P277"/>
    <mergeCell ref="C260:E277"/>
    <mergeCell ref="K277:M277"/>
    <mergeCell ref="P146:P156"/>
    <mergeCell ref="N100:N101"/>
    <mergeCell ref="O84:O135"/>
    <mergeCell ref="O146:O155"/>
    <mergeCell ref="K244:M244"/>
    <mergeCell ref="P137:P145"/>
    <mergeCell ref="K145:M145"/>
    <mergeCell ref="O157:O166"/>
    <mergeCell ref="P168:P176"/>
    <mergeCell ref="Q25:Q48"/>
    <mergeCell ref="C26:E48"/>
    <mergeCell ref="K36:K37"/>
    <mergeCell ref="O25:O48"/>
    <mergeCell ref="P14:P24"/>
    <mergeCell ref="Q14:Q24"/>
    <mergeCell ref="C15:E24"/>
    <mergeCell ref="O14:O23"/>
    <mergeCell ref="Q84:Q136"/>
    <mergeCell ref="K23:M23"/>
    <mergeCell ref="K47:M47"/>
    <mergeCell ref="Q7:Q13"/>
    <mergeCell ref="C8:E13"/>
    <mergeCell ref="P7:P13"/>
    <mergeCell ref="B7:B13"/>
    <mergeCell ref="A2:P2"/>
    <mergeCell ref="A4:A5"/>
    <mergeCell ref="B4:B5"/>
    <mergeCell ref="C4:E4"/>
    <mergeCell ref="F4:J4"/>
    <mergeCell ref="K4:N4"/>
    <mergeCell ref="K10:M10"/>
    <mergeCell ref="O49:O61"/>
    <mergeCell ref="B14:B24"/>
    <mergeCell ref="A62:A70"/>
    <mergeCell ref="B62:B70"/>
    <mergeCell ref="O62:O70"/>
    <mergeCell ref="P62:P70"/>
    <mergeCell ref="C63:E70"/>
    <mergeCell ref="K70:M70"/>
    <mergeCell ref="O4:O5"/>
    <mergeCell ref="P4:P5"/>
    <mergeCell ref="P49:P61"/>
    <mergeCell ref="C50:E61"/>
    <mergeCell ref="K61:M61"/>
    <mergeCell ref="A25:A46"/>
    <mergeCell ref="B25:B48"/>
    <mergeCell ref="P25:P48"/>
    <mergeCell ref="A14:A23"/>
    <mergeCell ref="N36:N37"/>
    <mergeCell ref="Q78:Q83"/>
    <mergeCell ref="C79:E83"/>
    <mergeCell ref="L81:L82"/>
    <mergeCell ref="M81:M82"/>
    <mergeCell ref="N81:N82"/>
    <mergeCell ref="O81:O82"/>
    <mergeCell ref="L83:N83"/>
    <mergeCell ref="O78:O80"/>
    <mergeCell ref="A71:A77"/>
    <mergeCell ref="B71:B77"/>
    <mergeCell ref="O71:O77"/>
    <mergeCell ref="P71:P77"/>
    <mergeCell ref="C72:E77"/>
    <mergeCell ref="K77:M77"/>
    <mergeCell ref="A78:A83"/>
    <mergeCell ref="B78:B83"/>
    <mergeCell ref="P78:P83"/>
    <mergeCell ref="O137:O145"/>
    <mergeCell ref="A84:A136"/>
    <mergeCell ref="B84:B136"/>
    <mergeCell ref="P84:P136"/>
    <mergeCell ref="C85:E136"/>
    <mergeCell ref="N97:N98"/>
    <mergeCell ref="A137:A145"/>
    <mergeCell ref="B137:B145"/>
    <mergeCell ref="P312:P330"/>
    <mergeCell ref="C313:E330"/>
    <mergeCell ref="K330:M330"/>
    <mergeCell ref="C178:E244"/>
    <mergeCell ref="A177:A243"/>
    <mergeCell ref="Q146:Q156"/>
    <mergeCell ref="C147:E156"/>
    <mergeCell ref="L156:N156"/>
    <mergeCell ref="A157:A167"/>
    <mergeCell ref="B157:B167"/>
    <mergeCell ref="P157:P167"/>
    <mergeCell ref="Q157:Q167"/>
    <mergeCell ref="C158:E167"/>
    <mergeCell ref="L167:N167"/>
    <mergeCell ref="A146:A156"/>
    <mergeCell ref="A245:A252"/>
    <mergeCell ref="B245:B258"/>
    <mergeCell ref="O245:O258"/>
    <mergeCell ref="P245:P258"/>
    <mergeCell ref="C246:E258"/>
    <mergeCell ref="K258:M258"/>
    <mergeCell ref="B177:B244"/>
    <mergeCell ref="O177:O244"/>
    <mergeCell ref="P177:P244"/>
    <mergeCell ref="A168:A176"/>
    <mergeCell ref="B168:B176"/>
    <mergeCell ref="O168:O176"/>
    <mergeCell ref="K195:K196"/>
    <mergeCell ref="C169:E176"/>
    <mergeCell ref="K176:M176"/>
    <mergeCell ref="A312:A330"/>
    <mergeCell ref="B312:B330"/>
    <mergeCell ref="O312:O330"/>
    <mergeCell ref="A278:A283"/>
    <mergeCell ref="B278:B283"/>
    <mergeCell ref="O278:O283"/>
    <mergeCell ref="A291:A298"/>
    <mergeCell ref="B291:B298"/>
    <mergeCell ref="O291:O298"/>
    <mergeCell ref="A305:A310"/>
    <mergeCell ref="B305:B310"/>
    <mergeCell ref="O305:O310"/>
  </mergeCells>
  <phoneticPr fontId="38" type="noConversion"/>
  <pageMargins left="0" right="0" top="0" bottom="0" header="0" footer="0"/>
  <pageSetup paperSize="9" scale="4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P42"/>
  <sheetViews>
    <sheetView zoomScale="54" zoomScaleNormal="54" workbookViewId="0">
      <selection activeCell="H20" sqref="H20"/>
    </sheetView>
  </sheetViews>
  <sheetFormatPr defaultRowHeight="15" x14ac:dyDescent="0.25"/>
  <cols>
    <col min="1" max="1" width="4" customWidth="1"/>
    <col min="2" max="2" width="20.42578125" customWidth="1"/>
    <col min="3" max="3" width="20.28515625" customWidth="1"/>
    <col min="4" max="4" width="14" customWidth="1"/>
    <col min="5" max="5" width="13.28515625" customWidth="1"/>
    <col min="6" max="7" width="19.42578125" customWidth="1"/>
    <col min="8" max="8" width="18.140625" customWidth="1"/>
    <col min="9" max="9" width="19.42578125" customWidth="1"/>
    <col min="10" max="10" width="20.140625" customWidth="1"/>
    <col min="11" max="11" width="18.28515625" customWidth="1"/>
    <col min="12" max="12" width="23.5703125" customWidth="1"/>
    <col min="13" max="13" width="17.7109375" customWidth="1"/>
    <col min="14" max="14" width="20.85546875" customWidth="1"/>
    <col min="15" max="15" width="46.42578125" customWidth="1"/>
    <col min="16" max="16" width="16.5703125" customWidth="1"/>
  </cols>
  <sheetData>
    <row r="1" spans="1:16" ht="21.6" customHeight="1" x14ac:dyDescent="0.25">
      <c r="M1" s="19"/>
      <c r="N1" s="19"/>
      <c r="O1" s="19" t="s">
        <v>82</v>
      </c>
      <c r="P1" s="19"/>
    </row>
    <row r="2" spans="1:16" ht="21" customHeight="1" x14ac:dyDescent="0.25">
      <c r="M2" s="20"/>
      <c r="N2" s="20"/>
      <c r="O2" s="20" t="s">
        <v>93</v>
      </c>
      <c r="P2" s="20"/>
    </row>
    <row r="3" spans="1:16" ht="19.899999999999999" customHeight="1" x14ac:dyDescent="0.25">
      <c r="M3" s="20"/>
      <c r="N3" s="20"/>
      <c r="O3" s="20" t="s">
        <v>83</v>
      </c>
      <c r="P3" s="20"/>
    </row>
    <row r="4" spans="1:16" ht="23.45" customHeight="1" x14ac:dyDescent="0.25">
      <c r="M4" s="20"/>
      <c r="N4" s="20"/>
      <c r="O4" s="20" t="s">
        <v>84</v>
      </c>
      <c r="P4" s="20"/>
    </row>
    <row r="5" spans="1:16" ht="26.45" customHeight="1" x14ac:dyDescent="0.3">
      <c r="A5" s="429" t="s">
        <v>90</v>
      </c>
      <c r="B5" s="429"/>
      <c r="C5" s="429"/>
      <c r="D5" s="429"/>
      <c r="E5" s="429"/>
      <c r="F5" s="429"/>
      <c r="G5" s="429"/>
      <c r="H5" s="429"/>
      <c r="I5" s="429"/>
      <c r="J5" s="429"/>
      <c r="K5" s="429"/>
      <c r="L5" s="429"/>
      <c r="M5" s="429"/>
      <c r="N5" s="429"/>
      <c r="O5" s="429"/>
    </row>
    <row r="6" spans="1:16" ht="23.45" customHeight="1" x14ac:dyDescent="0.25"/>
    <row r="7" spans="1:16" s="1" customFormat="1" ht="45.6" customHeight="1" x14ac:dyDescent="0.25">
      <c r="A7" s="430" t="s">
        <v>58</v>
      </c>
      <c r="B7" s="430" t="s">
        <v>70</v>
      </c>
      <c r="C7" s="410" t="s">
        <v>71</v>
      </c>
      <c r="D7" s="410" t="s">
        <v>61</v>
      </c>
      <c r="E7" s="410" t="s">
        <v>76</v>
      </c>
      <c r="F7" s="431" t="s">
        <v>73</v>
      </c>
      <c r="G7" s="432"/>
      <c r="H7" s="432"/>
      <c r="I7" s="432"/>
      <c r="J7" s="432"/>
      <c r="K7" s="433"/>
      <c r="L7" s="434" t="s">
        <v>75</v>
      </c>
      <c r="M7" s="436" t="s">
        <v>59</v>
      </c>
      <c r="N7" s="437"/>
      <c r="O7" s="410" t="s">
        <v>91</v>
      </c>
      <c r="P7" s="410" t="s">
        <v>60</v>
      </c>
    </row>
    <row r="8" spans="1:16" s="1" customFormat="1" ht="77.45" customHeight="1" x14ac:dyDescent="0.25">
      <c r="A8" s="410"/>
      <c r="B8" s="410"/>
      <c r="C8" s="411"/>
      <c r="D8" s="411"/>
      <c r="E8" s="411"/>
      <c r="F8" s="2" t="s">
        <v>72</v>
      </c>
      <c r="G8" s="2" t="s">
        <v>92</v>
      </c>
      <c r="H8" s="2" t="s">
        <v>78</v>
      </c>
      <c r="I8" s="2" t="s">
        <v>74</v>
      </c>
      <c r="J8" s="2" t="s">
        <v>89</v>
      </c>
      <c r="K8" s="2" t="s">
        <v>62</v>
      </c>
      <c r="L8" s="435"/>
      <c r="M8" s="24" t="s">
        <v>63</v>
      </c>
      <c r="N8" s="24" t="s">
        <v>81</v>
      </c>
      <c r="O8" s="411"/>
      <c r="P8" s="411"/>
    </row>
    <row r="9" spans="1:16" s="1" customFormat="1" ht="30.6" customHeight="1" x14ac:dyDescent="0.25">
      <c r="A9" s="24">
        <v>1</v>
      </c>
      <c r="B9" s="24">
        <v>2</v>
      </c>
      <c r="C9" s="25">
        <v>3</v>
      </c>
      <c r="D9" s="25">
        <v>4</v>
      </c>
      <c r="E9" s="25">
        <v>5</v>
      </c>
      <c r="F9" s="2">
        <v>6</v>
      </c>
      <c r="G9" s="2">
        <v>7</v>
      </c>
      <c r="H9" s="2" t="s">
        <v>77</v>
      </c>
      <c r="I9" s="2">
        <v>8</v>
      </c>
      <c r="J9" s="18" t="s">
        <v>79</v>
      </c>
      <c r="K9" s="18" t="s">
        <v>80</v>
      </c>
      <c r="L9" s="22">
        <v>9</v>
      </c>
      <c r="M9" s="24">
        <v>10</v>
      </c>
      <c r="N9" s="24">
        <v>11</v>
      </c>
      <c r="O9" s="15">
        <v>12</v>
      </c>
      <c r="P9" s="15">
        <v>13</v>
      </c>
    </row>
    <row r="10" spans="1:16" ht="54.6" customHeight="1" x14ac:dyDescent="0.25">
      <c r="A10" s="412">
        <v>1</v>
      </c>
      <c r="B10" s="415"/>
      <c r="C10" s="415"/>
      <c r="D10" s="3" t="s">
        <v>64</v>
      </c>
      <c r="E10" s="3"/>
      <c r="F10" s="4"/>
      <c r="G10" s="4"/>
      <c r="H10" s="5"/>
      <c r="I10" s="4"/>
      <c r="J10" s="4"/>
      <c r="K10" s="6"/>
      <c r="L10" s="21"/>
      <c r="M10" s="418"/>
      <c r="N10" s="418"/>
      <c r="O10" s="423"/>
      <c r="P10" s="426"/>
    </row>
    <row r="11" spans="1:16" ht="87" customHeight="1" x14ac:dyDescent="0.25">
      <c r="A11" s="413"/>
      <c r="B11" s="416"/>
      <c r="C11" s="416"/>
      <c r="D11" s="7" t="s">
        <v>65</v>
      </c>
      <c r="E11" s="7"/>
      <c r="F11" s="8"/>
      <c r="G11" s="9"/>
      <c r="H11" s="10"/>
      <c r="I11" s="8"/>
      <c r="J11" s="10"/>
      <c r="K11" s="11"/>
      <c r="L11" s="16"/>
      <c r="M11" s="419"/>
      <c r="N11" s="421"/>
      <c r="O11" s="424"/>
      <c r="P11" s="427"/>
    </row>
    <row r="12" spans="1:16" ht="64.900000000000006" customHeight="1" x14ac:dyDescent="0.25">
      <c r="A12" s="413"/>
      <c r="B12" s="416"/>
      <c r="C12" s="416"/>
      <c r="D12" s="7" t="s">
        <v>66</v>
      </c>
      <c r="E12" s="7"/>
      <c r="F12" s="12"/>
      <c r="G12" s="12"/>
      <c r="H12" s="10"/>
      <c r="I12" s="13"/>
      <c r="J12" s="10"/>
      <c r="K12" s="11"/>
      <c r="L12" s="16"/>
      <c r="M12" s="419"/>
      <c r="N12" s="421"/>
      <c r="O12" s="424"/>
      <c r="P12" s="427"/>
    </row>
    <row r="13" spans="1:16" ht="93.6" customHeight="1" x14ac:dyDescent="0.25">
      <c r="A13" s="413"/>
      <c r="B13" s="416"/>
      <c r="C13" s="416"/>
      <c r="D13" s="7" t="s">
        <v>67</v>
      </c>
      <c r="E13" s="7"/>
      <c r="F13" s="12"/>
      <c r="G13" s="12"/>
      <c r="H13" s="10"/>
      <c r="I13" s="13"/>
      <c r="J13" s="10"/>
      <c r="K13" s="11"/>
      <c r="L13" s="16"/>
      <c r="M13" s="419"/>
      <c r="N13" s="421"/>
      <c r="O13" s="424"/>
      <c r="P13" s="427"/>
    </row>
    <row r="14" spans="1:16" ht="73.150000000000006" customHeight="1" x14ac:dyDescent="0.25">
      <c r="A14" s="413"/>
      <c r="B14" s="416"/>
      <c r="C14" s="416"/>
      <c r="D14" s="14" t="s">
        <v>68</v>
      </c>
      <c r="E14" s="14"/>
      <c r="F14" s="9"/>
      <c r="G14" s="9"/>
      <c r="H14" s="10"/>
      <c r="I14" s="8"/>
      <c r="J14" s="10"/>
      <c r="K14" s="11"/>
      <c r="L14" s="16"/>
      <c r="M14" s="419"/>
      <c r="N14" s="421"/>
      <c r="O14" s="424"/>
      <c r="P14" s="427"/>
    </row>
    <row r="15" spans="1:16" ht="51" customHeight="1" x14ac:dyDescent="0.25">
      <c r="A15" s="414"/>
      <c r="B15" s="417"/>
      <c r="C15" s="417"/>
      <c r="D15" s="14" t="s">
        <v>69</v>
      </c>
      <c r="E15" s="14"/>
      <c r="F15" s="9"/>
      <c r="G15" s="9"/>
      <c r="H15" s="10"/>
      <c r="I15" s="8"/>
      <c r="J15" s="10"/>
      <c r="K15" s="11"/>
      <c r="L15" s="17"/>
      <c r="M15" s="420"/>
      <c r="N15" s="422"/>
      <c r="O15" s="425"/>
      <c r="P15" s="428"/>
    </row>
    <row r="18" spans="2:2" ht="18.75" x14ac:dyDescent="0.3">
      <c r="B18" s="23" t="s">
        <v>86</v>
      </c>
    </row>
    <row r="19" spans="2:2" ht="18.75" x14ac:dyDescent="0.3">
      <c r="B19" s="23"/>
    </row>
    <row r="20" spans="2:2" ht="18.75" x14ac:dyDescent="0.3">
      <c r="B20" s="23" t="s">
        <v>85</v>
      </c>
    </row>
    <row r="21" spans="2:2" ht="18.75" x14ac:dyDescent="0.3">
      <c r="B21" s="23"/>
    </row>
    <row r="22" spans="2:2" ht="18.75" x14ac:dyDescent="0.3">
      <c r="B22" s="23"/>
    </row>
    <row r="23" spans="2:2" ht="18.75" x14ac:dyDescent="0.3">
      <c r="B23" s="23"/>
    </row>
    <row r="24" spans="2:2" ht="18.75" x14ac:dyDescent="0.3">
      <c r="B24" s="23"/>
    </row>
    <row r="25" spans="2:2" ht="18.75" x14ac:dyDescent="0.3">
      <c r="B25" s="23"/>
    </row>
    <row r="26" spans="2:2" ht="18.75" x14ac:dyDescent="0.3">
      <c r="B26" s="23"/>
    </row>
    <row r="27" spans="2:2" ht="18.75" x14ac:dyDescent="0.3">
      <c r="B27" s="23"/>
    </row>
    <row r="28" spans="2:2" ht="18.75" x14ac:dyDescent="0.3">
      <c r="B28" s="23"/>
    </row>
    <row r="29" spans="2:2" ht="18.75" x14ac:dyDescent="0.3">
      <c r="B29" s="23"/>
    </row>
    <row r="30" spans="2:2" ht="18.75" x14ac:dyDescent="0.3">
      <c r="B30" s="23"/>
    </row>
    <row r="31" spans="2:2" ht="18.75" x14ac:dyDescent="0.3">
      <c r="B31" s="23"/>
    </row>
    <row r="32" spans="2:2" ht="18.75" x14ac:dyDescent="0.3">
      <c r="B32" s="23"/>
    </row>
    <row r="33" spans="2:2" ht="18.75" x14ac:dyDescent="0.3">
      <c r="B33" s="23"/>
    </row>
    <row r="34" spans="2:2" ht="18.75" x14ac:dyDescent="0.3">
      <c r="B34" s="23"/>
    </row>
    <row r="35" spans="2:2" ht="18.75" x14ac:dyDescent="0.3">
      <c r="B35" s="23"/>
    </row>
    <row r="36" spans="2:2" ht="18.75" x14ac:dyDescent="0.3">
      <c r="B36" s="23"/>
    </row>
    <row r="37" spans="2:2" ht="18.75" x14ac:dyDescent="0.3">
      <c r="B37" s="23"/>
    </row>
    <row r="38" spans="2:2" ht="18.75" x14ac:dyDescent="0.3">
      <c r="B38" s="23"/>
    </row>
    <row r="39" spans="2:2" ht="18.75" x14ac:dyDescent="0.3">
      <c r="B39" s="23"/>
    </row>
    <row r="40" spans="2:2" ht="18.75" x14ac:dyDescent="0.3">
      <c r="B40" s="23"/>
    </row>
    <row r="41" spans="2:2" ht="18.75" x14ac:dyDescent="0.3">
      <c r="B41" s="23" t="s">
        <v>87</v>
      </c>
    </row>
    <row r="42" spans="2:2" ht="18.75" x14ac:dyDescent="0.3">
      <c r="B42" s="23" t="s">
        <v>88</v>
      </c>
    </row>
  </sheetData>
  <mergeCells count="18">
    <mergeCell ref="A5:O5"/>
    <mergeCell ref="A7:A8"/>
    <mergeCell ref="B7:B8"/>
    <mergeCell ref="C7:C8"/>
    <mergeCell ref="D7:D8"/>
    <mergeCell ref="E7:E8"/>
    <mergeCell ref="F7:K7"/>
    <mergeCell ref="L7:L8"/>
    <mergeCell ref="M7:N7"/>
    <mergeCell ref="O7:O8"/>
    <mergeCell ref="P7:P8"/>
    <mergeCell ref="A10:A15"/>
    <mergeCell ref="B10:B15"/>
    <mergeCell ref="C10:C15"/>
    <mergeCell ref="M10:M15"/>
    <mergeCell ref="N10:N15"/>
    <mergeCell ref="O10:O15"/>
    <mergeCell ref="P10:P15"/>
  </mergeCells>
  <phoneticPr fontId="0" type="noConversion"/>
  <pageMargins left="0.11811023622047245" right="0.11811023622047245" top="0.19685039370078741" bottom="0.19685039370078741" header="0.31496062992125984" footer="0.31496062992125984"/>
  <pageSetup paperSize="9" scale="45"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2022</vt:lpstr>
      <vt:lpstr>МП 6</vt:lpstr>
      <vt:lpstr>'2022'!Заголовки_для_печати</vt:lpstr>
      <vt:lpstr>'2022'!Область_печати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2022-04-29T07:48:31Z</cp:lastPrinted>
  <dcterms:created xsi:type="dcterms:W3CDTF">2006-09-16T00:00:00Z</dcterms:created>
  <dcterms:modified xsi:type="dcterms:W3CDTF">2023-05-03T08:40:29Z</dcterms:modified>
</cp:coreProperties>
</file>