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0" windowWidth="14805" windowHeight="10515" tabRatio="562"/>
  </bookViews>
  <sheets>
    <sheet name="СВОД" sheetId="16" r:id="rId1"/>
    <sheet name="МП 6" sheetId="10" state="hidden" r:id="rId2"/>
  </sheets>
  <definedNames>
    <definedName name="_xlnm.Print_Titles" localSheetId="0">СВОД!$4:$6</definedName>
    <definedName name="_xlnm.Print_Area" localSheetId="0">СВОД!$A$1:$P$381</definedName>
  </definedNames>
  <calcPr calcId="114210" fullCalcOnLoad="1" refMode="R1C1"/>
</workbook>
</file>

<file path=xl/calcChain.xml><?xml version="1.0" encoding="utf-8"?>
<calcChain xmlns="http://schemas.openxmlformats.org/spreadsheetml/2006/main">
  <c r="N289" i="16"/>
  <c r="N291"/>
  <c r="N290"/>
  <c r="N292"/>
  <c r="N295"/>
  <c r="N294"/>
  <c r="N225"/>
  <c r="N226"/>
  <c r="N228"/>
  <c r="N229"/>
  <c r="N230"/>
  <c r="N231"/>
  <c r="N234"/>
  <c r="N237"/>
  <c r="N238"/>
  <c r="N240"/>
  <c r="N242"/>
  <c r="N243"/>
  <c r="N245"/>
  <c r="N246"/>
  <c r="N247"/>
  <c r="N248"/>
  <c r="N287"/>
  <c r="I225"/>
  <c r="J225"/>
  <c r="I224"/>
  <c r="J224"/>
  <c r="I221"/>
  <c r="E221"/>
  <c r="J221"/>
  <c r="N212"/>
  <c r="N213"/>
  <c r="N214"/>
  <c r="N215"/>
  <c r="N216"/>
  <c r="N220"/>
  <c r="I216"/>
  <c r="J216"/>
  <c r="I215"/>
  <c r="J215"/>
  <c r="I214"/>
  <c r="J214"/>
  <c r="I213"/>
  <c r="J213"/>
  <c r="O212"/>
  <c r="E212"/>
  <c r="J212"/>
  <c r="O201"/>
  <c r="O202"/>
  <c r="O204"/>
  <c r="O210"/>
  <c r="O209"/>
  <c r="O208"/>
  <c r="O207"/>
  <c r="O206"/>
  <c r="O205"/>
  <c r="I205"/>
  <c r="J205"/>
  <c r="I204"/>
  <c r="J204"/>
  <c r="I203"/>
  <c r="J203"/>
  <c r="I202"/>
  <c r="J202"/>
  <c r="I201"/>
  <c r="J201"/>
  <c r="O190"/>
  <c r="O191"/>
  <c r="O193"/>
  <c r="O199"/>
  <c r="O198"/>
  <c r="O197"/>
  <c r="O196"/>
  <c r="O195"/>
  <c r="O194"/>
  <c r="I194"/>
  <c r="J194"/>
  <c r="I193"/>
  <c r="J193"/>
  <c r="I192"/>
  <c r="J192"/>
  <c r="I191"/>
  <c r="J191"/>
  <c r="I190"/>
  <c r="J190"/>
  <c r="N181"/>
  <c r="N182"/>
  <c r="N183"/>
  <c r="N184"/>
  <c r="N185"/>
  <c r="N186"/>
  <c r="N187"/>
  <c r="N188"/>
  <c r="N189"/>
  <c r="I185"/>
  <c r="J185"/>
  <c r="I184"/>
  <c r="J184"/>
  <c r="I183"/>
  <c r="J183"/>
  <c r="I182"/>
  <c r="J182"/>
  <c r="O181"/>
  <c r="E181"/>
  <c r="I181"/>
  <c r="J181"/>
  <c r="O125"/>
  <c r="O124"/>
  <c r="I124"/>
  <c r="J124"/>
  <c r="O123"/>
  <c r="I123"/>
  <c r="J123"/>
  <c r="O122"/>
  <c r="E122"/>
  <c r="I122"/>
  <c r="J122"/>
  <c r="N120"/>
  <c r="N119"/>
  <c r="I119"/>
  <c r="J119"/>
  <c r="N118"/>
  <c r="I118"/>
  <c r="J118"/>
  <c r="N117"/>
  <c r="I117"/>
  <c r="J117"/>
  <c r="N116"/>
  <c r="I116"/>
  <c r="J116"/>
  <c r="N115"/>
  <c r="E115"/>
  <c r="I115"/>
  <c r="J115"/>
  <c r="N113"/>
  <c r="N112"/>
  <c r="N111"/>
  <c r="N110"/>
  <c r="I110"/>
  <c r="J110"/>
  <c r="N109"/>
  <c r="I109"/>
  <c r="J109"/>
  <c r="N108"/>
  <c r="I108"/>
  <c r="J108"/>
  <c r="N107"/>
  <c r="I107"/>
  <c r="J107"/>
  <c r="N106"/>
  <c r="E106"/>
  <c r="I106"/>
  <c r="J106"/>
  <c r="N93"/>
  <c r="N105"/>
  <c r="L98"/>
  <c r="I97"/>
  <c r="J97"/>
  <c r="I96"/>
  <c r="J96"/>
  <c r="I95"/>
  <c r="J95"/>
  <c r="I94"/>
  <c r="J94"/>
  <c r="E93"/>
  <c r="I93"/>
  <c r="J93"/>
  <c r="O93"/>
  <c r="O91"/>
  <c r="O90"/>
  <c r="O86"/>
  <c r="O84"/>
  <c r="O81"/>
  <c r="O80"/>
  <c r="O79"/>
  <c r="O78"/>
  <c r="O77"/>
  <c r="O75"/>
  <c r="O74"/>
  <c r="I74"/>
  <c r="J74"/>
  <c r="O73"/>
  <c r="I73"/>
  <c r="J73"/>
  <c r="O72"/>
  <c r="I72"/>
  <c r="J72"/>
  <c r="O71"/>
  <c r="I71"/>
  <c r="J71"/>
  <c r="E70"/>
  <c r="H70"/>
  <c r="G70"/>
  <c r="I70"/>
  <c r="J70"/>
  <c r="P70"/>
  <c r="O70"/>
  <c r="N64"/>
  <c r="N65"/>
  <c r="N66"/>
  <c r="N67"/>
  <c r="N69"/>
  <c r="I67"/>
  <c r="J67"/>
  <c r="E64"/>
  <c r="I64"/>
  <c r="J64"/>
  <c r="N59"/>
  <c r="N60"/>
  <c r="N61"/>
  <c r="N63"/>
  <c r="N62"/>
  <c r="I59"/>
  <c r="I56"/>
  <c r="E56"/>
  <c r="N49"/>
  <c r="N50"/>
  <c r="N51"/>
  <c r="N52"/>
  <c r="N53"/>
  <c r="N55"/>
  <c r="N54"/>
  <c r="I53"/>
  <c r="J53"/>
  <c r="I52"/>
  <c r="J52"/>
  <c r="I51"/>
  <c r="J51"/>
  <c r="I50"/>
  <c r="J50"/>
  <c r="E49"/>
  <c r="I49"/>
  <c r="J49"/>
  <c r="N47"/>
  <c r="N46"/>
  <c r="N45"/>
  <c r="N44"/>
  <c r="N43"/>
  <c r="N42"/>
  <c r="N41"/>
  <c r="N40"/>
  <c r="N39"/>
  <c r="N26"/>
  <c r="N27"/>
  <c r="N28"/>
  <c r="N29"/>
  <c r="N31"/>
  <c r="I29"/>
  <c r="J29"/>
  <c r="I26"/>
  <c r="J26"/>
  <c r="N7"/>
  <c r="N9"/>
  <c r="N11"/>
  <c r="N12"/>
  <c r="N13"/>
  <c r="N16"/>
  <c r="N17"/>
  <c r="N18"/>
  <c r="N19"/>
  <c r="N20"/>
  <c r="N21"/>
  <c r="N22"/>
  <c r="N23"/>
  <c r="N24"/>
  <c r="N25"/>
  <c r="I11"/>
  <c r="J11"/>
  <c r="I10"/>
  <c r="J10"/>
  <c r="I9"/>
  <c r="J9"/>
  <c r="I8"/>
  <c r="J8"/>
  <c r="H7"/>
  <c r="G7"/>
  <c r="I7"/>
  <c r="J7"/>
  <c r="O7"/>
  <c r="I291"/>
  <c r="I288"/>
  <c r="O179"/>
  <c r="O178"/>
  <c r="O177"/>
  <c r="O176"/>
  <c r="O173"/>
  <c r="O172"/>
  <c r="O171"/>
  <c r="O170"/>
  <c r="O167"/>
  <c r="O166"/>
  <c r="O165"/>
  <c r="O164"/>
  <c r="O163"/>
  <c r="O162"/>
  <c r="O161"/>
  <c r="O160"/>
  <c r="O159"/>
  <c r="O158"/>
  <c r="O157"/>
  <c r="O156"/>
  <c r="O155"/>
  <c r="O154"/>
  <c r="O152"/>
  <c r="O149"/>
  <c r="O148"/>
  <c r="O147"/>
  <c r="O146"/>
  <c r="O144"/>
  <c r="O143"/>
  <c r="O141"/>
  <c r="O140"/>
  <c r="O139"/>
  <c r="O138"/>
  <c r="O137"/>
  <c r="O136"/>
  <c r="O135"/>
  <c r="O134"/>
  <c r="O133"/>
  <c r="O132"/>
  <c r="I132"/>
  <c r="J132"/>
  <c r="O131"/>
  <c r="I131"/>
  <c r="J131"/>
  <c r="I130"/>
  <c r="J130"/>
  <c r="O129"/>
  <c r="I129"/>
  <c r="J129"/>
  <c r="O128"/>
  <c r="J128"/>
  <c r="N37"/>
  <c r="N36"/>
  <c r="N35"/>
  <c r="N34"/>
  <c r="N33"/>
  <c r="N32"/>
  <c r="I32"/>
  <c r="J32"/>
  <c r="I39"/>
  <c r="J39"/>
  <c r="I40"/>
  <c r="J40"/>
  <c r="I41"/>
  <c r="J41"/>
  <c r="I42"/>
  <c r="J42"/>
  <c r="I43"/>
  <c r="J43"/>
  <c r="I36"/>
  <c r="J36"/>
  <c r="I35"/>
  <c r="J35"/>
  <c r="I34"/>
  <c r="J34"/>
  <c r="I33"/>
  <c r="J33"/>
</calcChain>
</file>

<file path=xl/sharedStrings.xml><?xml version="1.0" encoding="utf-8"?>
<sst xmlns="http://schemas.openxmlformats.org/spreadsheetml/2006/main" count="547" uniqueCount="362">
  <si>
    <t>Программа оздоровления  муниципальных  финансов Теньгушевского муниципального района  и муниципальных финансов поселений Теньгушевского муниципального района на 2019 – 2024 годы</t>
  </si>
  <si>
    <t>не более 5</t>
  </si>
  <si>
    <t>не более 4</t>
  </si>
  <si>
    <t>9. Уровень удовлетворенности населения качеством предоставления государственных и муниципальных услуг</t>
  </si>
  <si>
    <t>не менее 90</t>
  </si>
  <si>
    <t>12. Соблюдение органами местного самоуправления норм бюджетного законодательства Российской Федерации при подготовке проектов местных бюджетов на очередной финансовый год и плановый период</t>
  </si>
  <si>
    <t>Районная муниципальная программа "Развитие физической культуры и спорта вТеньгушевского муниципального района Республики Мордовия на 2020-2025 годы"</t>
  </si>
  <si>
    <t xml:space="preserve">1.Республиканский  фестиваль народного творчества «Шумбрат, Мордовия!»                                2.Районный фольклорный праздник «Широкая Масленица»                                                     3.Районный фольклорный праздник «Преображение Господне- Яблочный спас.»                           4.Районный  конкурс профессионального мастерства «Лучший по профессии!»                5.Районное мероприятие «Уличная библиотека»          6.Районный конкурс «Играй гармонь»          7.Районный фестиваль - конкурс детского творчества «Созвездие талантов»               8.Районный праздник  «День села Теньгушево» 9.Районный праздник «День Семьи, Любви и Верности»                                                             10.Участие во Всероссийском фестивале-конкурсе мордовской песни «Од вий»                             11.Участие в Республиканском фестивале художественного творчества инвалидов «Вместе мы сможем больше»                                                  12.Участие в Республиканском  патриотическом  фестивале конкурсе  «Афганское Эхо»  13.Участие в Республиканском фестивале детского творчества «Пластилиновая ворона» 14.Организация тематических концертов, посвященных Государственным  праздникам: 
- День Защитника Отечества;                                        - Международный женский День 8 марта;                  - Праздник Весны и Труда ;                                          - День Победы;                                                              - День России;                                                                -День Народного единства;                                          -День призывника (два призыва);                                -День пожилых людей.                           15.Театрализованное представление, посвященное праздникам:
- Дню  Победы советского народа в  Великой Отечественной войне 1941-1945гг.                              -День защиты детей;                                                       -Осенний бал;                                                                 -Встреча  Нового года;                                  16.Мероприятия посвященные памятным датам писателей, литературы.  
</t>
  </si>
  <si>
    <t>1.Проведение социальных опросов мониторингов по проблемам патриотического, духовно-нравственного состояния общества.                          2. Проведение районных конкурсов социально-культурных проектов «Я горжусь, что родился в России и я помню заветы отцов» среди учащихся общеобразовательных учреждений.                            3. Создание и реализация социальных проектов патриотической направленности.                4.Подготовка и проведение конкурсов, фестивалей, концертов, праздников,  направленных на пропаганду здорового образа жизни, духовно-нравственное, гражданское, патриотическое воспитание детей и молодежи.                                    5. Тематические мероприятия, фестивали, конкурсы, посвященные Дню Победы.                     6. Организация работы по духовно-нравственному воспитанию жителей района.                                      7. Организация и проведение мероприятий по профилактике негативных явлений в молодежной среде.                                                                            8. Деятельность  Совета ветеранов войны и труда по воспитанию подрастающего поколения.                        9. Создание условий и поддержка деятельности молодежных и общественных организаций объединений молодежных инициатив.                       10. Поддержка военно-патриотических клубов. Участие военно-патриотических клубов в соревнованиях различного уровня.                             11. Участие в обучающих семинарах и конференциях.</t>
  </si>
  <si>
    <t>Участие граждан в мероприятиях по патриотическому воспитанию (от общей численности населения Теньгушевского муниципального района)</t>
  </si>
  <si>
    <t xml:space="preserve"> Охват детей программными мероприятиями по патриотическому воспитанию от общей численности детей в возрасте от 6 до 14 лет</t>
  </si>
  <si>
    <t>Охват молодежи программными мероприятиями от общей численности молодежи района</t>
  </si>
  <si>
    <t>Количество исполнителей, привлеченных для участия в подготовке мероприятий по патриотическому воспитанию населения;</t>
  </si>
  <si>
    <t>Количество действующих на территории Теньгушевского муниципального района молодежных организаций и объединений, патриотических, добровольческих, духовно- нравственных клубов, центров, организаций;</t>
  </si>
  <si>
    <t>Количество общественных организаций, взаимодействующих при реализации Программы;</t>
  </si>
  <si>
    <t>Количество республиканских, межмуниципальных  мероприятий, в которых принимает участие молодежь</t>
  </si>
  <si>
    <t>Доля подростков вовлеченных в социально-экономическую деятельность.</t>
  </si>
  <si>
    <t xml:space="preserve">1.Создание эффективной системы межведомственного взаимодействия по профилактике социального сиротства, безнадзорности и правонарушений несовершеннолетних 
2. Предупреждение безнадзорности и правонарушений несовершеннолетних 
3.Профилактическая работа с неблагополучными семьями и детьми, находящимися в социально опасном положении.
4. Медико-психологическая сфера
5. Сфера образования
6. Сфера трудоустройства
7. Сфера социальной защиты
</t>
  </si>
  <si>
    <t>4. Удельный вес детей сотоящих на профилактическом учете в КДН и ЗП.</t>
  </si>
  <si>
    <t>6. Удельный вес детей -инвалидов, прошедших ПМПК.</t>
  </si>
  <si>
    <t>1. Количество зарегистрированных сообщений о преступлениях</t>
  </si>
  <si>
    <t xml:space="preserve">1. Удельный вес населения, систематически занимающегося физической культурой и спортом </t>
  </si>
  <si>
    <t>2. Доля учащихся и студентов, систематически занимающихся физической культурой и спортом в общей численности учащихся и студентов</t>
  </si>
  <si>
    <t>3.Профилактическая работа в подростковой среде</t>
  </si>
  <si>
    <t xml:space="preserve">4. Количество учащихся, прошедших социально-психологическое тестирование </t>
  </si>
  <si>
    <t>Индекс производства продукции сельского хозяйства в хозяйствах всех категорий (в сопоставимых ценах)</t>
  </si>
  <si>
    <t>Краткая характеристика выполненных мероприятий.                                                                                                                   По невыполненным мероприятиям указать причины.</t>
  </si>
  <si>
    <t>Индекс производства продукции растениеводства    (в сопоставимых ценах)</t>
  </si>
  <si>
    <t>Индекс производства продукции животноводства    (в сопоставимых ценах)</t>
  </si>
  <si>
    <t>Индекс физического объема инвестиций в основной капитал сельского хозяйства</t>
  </si>
  <si>
    <t>Рентабельность сельскохозяйственных организаций (с учетом субсидий)</t>
  </si>
  <si>
    <t>Среднемесячная номинальная заработная плата в сельском хозяйстве (по сельхозпредприятиям, не относящимся к субъектам малого предпринимательства)(руб)</t>
  </si>
  <si>
    <t>Производство продукции растениеводства в хозяйствах всех категорий:</t>
  </si>
  <si>
    <t>Зерновые и зернобобовые, тонн</t>
  </si>
  <si>
    <t>Картофель, тонн</t>
  </si>
  <si>
    <t>Производство скота и птицы на убой в хозяйствах всех категорий (в живом весе), тонн</t>
  </si>
  <si>
    <t>Производство молока в хозяйствах всех категорий, тонн</t>
  </si>
  <si>
    <t>Поголовье крупного рогатого скота специализированных  мясных пород и помесного скота  полученного от скрещвания со специализированными мясными породами в сельскохозяйственных организациях, крестьянских (фермерских) хозяйствах, включая индивидуальных предпринимателей, гол</t>
  </si>
  <si>
    <t>Количество построенных или реконструированных семейных животноводческих ферм</t>
  </si>
  <si>
    <t>Площадь земельных участков, оформленных в собственность К(Ф)Х, га</t>
  </si>
  <si>
    <t xml:space="preserve">тракторы </t>
  </si>
  <si>
    <t>зерноуборочные комбайны</t>
  </si>
  <si>
    <t>кормоуборочные комбайны</t>
  </si>
  <si>
    <t>Ввод в эксплуатацию мелиорируемых земель, га</t>
  </si>
  <si>
    <t>Внесение минеральных удобрений, тонн д.в.</t>
  </si>
  <si>
    <t>Общая площадь в м2 данной квартиры</t>
  </si>
  <si>
    <t>Информация по выполнению основных мероприятий за 2020 год</t>
  </si>
  <si>
    <t>Районная подпрограмма "Обеспечение жильем молодых семей Теньгушевского муниципального района Ресублики Мордовия"  на 2020-2025 годы</t>
  </si>
  <si>
    <t>эффективный уровень эффективности.</t>
  </si>
  <si>
    <t>Количество муниципальных служащих и лиц, замещающих муниципальные должности на постоянной основе,  направленных на профессиональную переподготовку         и повышение квалификации (не менее)</t>
  </si>
  <si>
    <t>Количество муниципальных служащих и лиц, замещающих муниципальные должности на постоянной основе,  принявших участие в семинарах, тренингах и других   формах краткосрочного профессионального обучения (не менее)</t>
  </si>
  <si>
    <t>Программа "Развитие малого и среднего предпринимательства в Теньгушевском муниципальном районе на 2020-2024 гг."</t>
  </si>
  <si>
    <t>Районная муниципальная программа "Развитие культуры и туризма  Теньгушевского муниципального района Республики Мордовия на 2019-2024 годы"</t>
  </si>
  <si>
    <t xml:space="preserve">Участие в республиканских и межрегиональных конкурсах, выставках, ярмарках народного творчества. </t>
  </si>
  <si>
    <t>Доля населения, систематически занимающегося физкультурой и спортом</t>
  </si>
  <si>
    <t>1. Проведение районных и участие в республиканских спортивных мероприятиях. 2.Проезд сборных команд до места комплектации.</t>
  </si>
  <si>
    <t>Проведение районных и участие в республиканских спортивных мероприятиях</t>
  </si>
  <si>
    <t>нет</t>
  </si>
  <si>
    <t>да</t>
  </si>
  <si>
    <t>Количество трудоустроенных инвалидов и маломобильных групп населения</t>
  </si>
  <si>
    <t>1. Оказание содействия в трудоустройстве инвалидов и маломобильных групп населения. 2. Проведение спортивных и культурно-массовых мероприятий с участием инвалидов и маломобильных групп населения. 3. Размещение информации в районной газете, официальном сайте органов местного самоуправления по формированию толерантного отношения к людям с ограниченными возможностями и их проблемам. 4. Проведение совещаний, семинаров, "круглых столов", конференций, мероприятий по проблемам инвалидов и инвалидности. 5. Вовлечение в культурную жизнь жителей района с ограниченными возможностями жизнедеятельности.</t>
  </si>
  <si>
    <t xml:space="preserve">Проведение семинаров,"круглых столов", конференций, мероприятий по проблемам инвалидов и инвалидности. </t>
  </si>
  <si>
    <t>Количество размещенных статей в районной газете, официальном сайте органов местного самоуправления по формированию толерантного отношения к людям с ограниченными возможностями и их проблемам.</t>
  </si>
  <si>
    <t>Количество мероприятий районного значения направленных на вовлечение в культурную жизнь жителей района с ограниченными возможностями жизнедеятельности</t>
  </si>
  <si>
    <t>1.Удельный вес расходов бюджета Теньгушевского муниципального района, формируемых в рамках муниципальных программ, в общем объеме расходов бюджета Теньгушевского муниципального района</t>
  </si>
  <si>
    <t>2.Отклонение исполнения бюджета Теньгушевского муниципального района по расходам к утвержденному уровню</t>
  </si>
  <si>
    <t>3.Отклонение исполнения бюджета Теньгушевского муниципального района по доходам к утвержденному уровню</t>
  </si>
  <si>
    <t>4. Соблюдение порядка и сроков составления и утверждения проекта бюджета Теньгушевского муниципального района</t>
  </si>
  <si>
    <t>5. Соблюдение установленных бюджетным законодательством требований о составе отчетности об исполнении бюджета Теньгушевского муниципального района</t>
  </si>
  <si>
    <t>6. Объем просроченной кредиторской задолженности по выплате заработной платы и пособий по социальной помощи населению за счет средств бюджета Теньгушевского муниципального района</t>
  </si>
  <si>
    <t>7. Уровень просроченной кредиторской задолженности бюджета Теньгушевского муниципального района</t>
  </si>
  <si>
    <t>не более 0,5</t>
  </si>
  <si>
    <t>8. Использование муниципальными учреждениями Теньгушевского муниципального района нормативно-подушевого финансирования услуг</t>
  </si>
  <si>
    <t>ла</t>
  </si>
  <si>
    <t>10. Собираемость налогов и сборов (отношение суммы поступлений налогов и сборов за отчетный период к сумме начислений за отчетный период)</t>
  </si>
  <si>
    <t>не менее 97</t>
  </si>
  <si>
    <t>11. Темп роста налоговых и неналоговых доходов бюджета Теньгушевского муниципального района (по отношению к предыдущему году) в сопоставимых условиях</t>
  </si>
  <si>
    <t>Объемы приобретения сельскохозяйственной техники,  в том числе новой  техники у производителей по льготным ценам (со скидкой)</t>
  </si>
  <si>
    <t>Динамика (снижение) нарушений на муниципальной службе, в том числе коррупционной направленности</t>
  </si>
  <si>
    <t>"Противодействие коррупции в Теньгушевском муниципальном районе на 2018-2022 годы"</t>
  </si>
  <si>
    <t>Выполненнные мероприятия муниципальной программы "Противодействие коррупции в Теньгушевском муниципальном районе на 2018-2022 годы" направлены на улучшение антикоррупционной обстановки в районе, укрепление доверия жителей Теньгушевского муниципального района к органам местного самоуправления, создание условий для постоянного снижения уровня коррупции за счет искоренения (нейтрализации) порождающих ее причин и условий.</t>
  </si>
  <si>
    <t xml:space="preserve">Краткая характеристика выполненных мероприятий. 1. На постоянной основе проводилось консультирование граждан, желающих организовать собственное дело, субъектов малого и среднего предпринимательства, в том числе начинающих предпринимателей по вопросам  ведения предпринимательской деятельности и возможности получения государственной поддержки.  2. Проводился мониторинг  системы нормативной правовой базы, регулирующей сферу малого и среднего предпринимательства. 3.Обеспечена работа  телефонной "горячей линии"  для субъектов малого и среднего предпринимательства. Номер телефона размещен на официальном сайте администрации Теньгушевского муниципального района. 5.Проводились семинары по вопросам ведения предпринимательской деятельности. 6. Осуществлялось консультирование субъектов малого и среднего предпринимательства по вопросам ведения предпринимательской деятельности.                                                                                                                   </t>
  </si>
  <si>
    <t>Количество вновь созданных субъектами малого и среднего предпринимательства рабочих мест (включая вновь зарегистрированных индивидуальных предпринимателей)</t>
  </si>
  <si>
    <t>Организация конкурсов среди учащихся образовательных учреждений района на лучшую работу по противодействию терроризму и экстремизму</t>
  </si>
  <si>
    <t>Краткая характеристика выполненных мероприятий.   1.  профилактика и предупреждения террористических и экстремистских проявлений:
2. приняты меры по реализации государственной политики в области борьбы с терроризмом на территории Теньгушевского муниципального района;
3. осуществлены профилактические меры, направленные на противодействие терроризму;
4. устранены предпосылки к возникновению террористических и экстремистских проявлений;
5 выполнены мероприятия по обеспечению антитеррористической устойчивости и безопасного функционирования объектов на территории Теньгушевского муниципального района; 
6 проедена работа по вовлечению граждан, организаций, средств массовой информации в процесс участия в противодействии террористическим и экстремистским проявлениям;
7.. в сфере информационно-пропагандистского сопровождения антитеррористической деятельности и информационного противодействия терроризму и экстремизму выполнялись комплексные мероприятия направленные на:
-формирование и совершенствование механизмов защиты информационного пространства и населения Теньгушевского района от идеологии терроризма и экстремизма;
-развитие правовых, социальных, политических и иных основ для эффективного противодействия идеологии терроризма и экстремизма;
-совершенствование информационно-пропагандистской и воспитательной работы, направленной на профилактику и предупреждение террористических и экстремистских проявлений;
-повышение уровня информированности и просвещения населения по вопросам обеспечения безопасности, противодействия терроризму и его идеологии
-информирование     населения     Теньгушевского муниципального района по вопросам противодействия терроризму и экстремизму;
- содействие правоохранительным органам в выявлении правонарушений и преступлений данной категории, а также ликвидации их последствий;</t>
  </si>
  <si>
    <t>Проведение в образовательных учреждениях циклов лекций и бесед с использованием активных форм участия учащихся</t>
  </si>
  <si>
    <t>Освещение в районной газете «Примокшанье»  темы борьбы с терроризмом и экстремизмом</t>
  </si>
  <si>
    <t>Проведение мероприятий, посвященных Дню солидарности в борьбе с терроризмом</t>
  </si>
  <si>
    <t xml:space="preserve">Проведение  культурно-просветительские мероприятий, направленные на гармонизацию межнациональных отношений, концертов и выступлений национальных коллективов, выставок народных промыслов района </t>
  </si>
  <si>
    <t>Продукция сельского хозяйства в хозяйствах всех категорий</t>
  </si>
  <si>
    <t xml:space="preserve">Из 21 мероприятий программы выполнены16. </t>
  </si>
  <si>
    <t>индекс производства продукции сельского хозяйства</t>
  </si>
  <si>
    <t>продукция растениеводства</t>
  </si>
  <si>
    <t>индекс производства продукции растиневодства</t>
  </si>
  <si>
    <t>продукция животноводства</t>
  </si>
  <si>
    <t>индекс производства продукции животноводства</t>
  </si>
  <si>
    <t>Производство скота и птицы в сельскохозяйственных организациях и крестьянских(фермерских) хозяйствах</t>
  </si>
  <si>
    <t>Производство молока в сельскохозяйственных организациях и крестьянских(фермерских) хозяйствах</t>
  </si>
  <si>
    <t>Надой на одну корову в сельскохозяйственных организациях и крестьянских (фермерских) хозяйствах</t>
  </si>
  <si>
    <t>Объем инвестиций в основной капитал за счет всех источников финансирования</t>
  </si>
  <si>
    <t>в т.ч. объем инвестиций в основной капитал за счет внебюджетных источников</t>
  </si>
  <si>
    <t>Количество рабочих мест, созданных за счет реализации инвестиционных проектов</t>
  </si>
  <si>
    <t>Объем оборота розничной торговли во всех каналах реализации (млн. руб.)</t>
  </si>
  <si>
    <t>Оборот розничной торговли в расчете на 1 жителя (руб.)</t>
  </si>
  <si>
    <t>Оборот общественного питания (т.р.)</t>
  </si>
  <si>
    <t>Количество действующих субъектов малого  и среднего предпринимательства, включая микропредприятия"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</si>
  <si>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</si>
  <si>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Ремонт котельных с заменой котлов и оборудования</t>
  </si>
  <si>
    <t xml:space="preserve">Доля протяженности водопроводных сетей нуждающихся в замене, в общей протяженности водопроводных сетей </t>
  </si>
  <si>
    <t>Обеспеченность детей дошкольного возраста местами в дошкольных образовательных организациях</t>
  </si>
  <si>
    <t>Доля детей в возрасте 1-6 лет, стоящих на учете для определения в муниципальные дошкольные учреждения, в общей численности детей в возрасте 1-6 лет</t>
  </si>
  <si>
    <t>Доля  населения, систематически    занимающегося физкультурой и спортом</t>
  </si>
  <si>
    <t>Доля обучающихся, систематически занимающихся физической культурой и спортом, в общей численности обучающихся</t>
  </si>
  <si>
    <t>Общая площадь введенного в эксплуатацию жилья с учетом индивидуального жилищного строительства</t>
  </si>
  <si>
    <t>Общая площадь жилых помещений, приходящаяся в среднем на 1 жителя (на конец года)</t>
  </si>
  <si>
    <t>Удовлетворенность населения организацией  теплоснабжения</t>
  </si>
  <si>
    <t>Удовлетворенность населения организацией  водоснабжения и водоотведения</t>
  </si>
  <si>
    <t>Удовлетворенность населения организацией  электроснабжения</t>
  </si>
  <si>
    <t xml:space="preserve">Удовлетворенность  населения качеством транспортного обслуживания </t>
  </si>
  <si>
    <t>Удовлетворенность  населения качеством автомобильных дорог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</si>
  <si>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 в общей численности населения района</t>
  </si>
  <si>
    <t>Численность экономически активного населения</t>
  </si>
  <si>
    <t>Доля экономически активного населения в общей численности населения</t>
  </si>
  <si>
    <t xml:space="preserve">Среднегодовая численность занятых в экономике </t>
  </si>
  <si>
    <t>Среднесписочная численность работников  крупных и средних предприятий</t>
  </si>
  <si>
    <r>
      <t>Численность безработных, состоящих на учете в  государственных учреждениях службы занятости (на конец года)</t>
    </r>
    <r>
      <rPr>
        <vertAlign val="superscript"/>
        <sz val="12"/>
        <rFont val="Times New Roman"/>
        <family val="1"/>
        <charset val="204"/>
      </rPr>
      <t/>
    </r>
  </si>
  <si>
    <t>Уровень зарегистрированной безработицы</t>
  </si>
  <si>
    <t>Фонд заработной платы работников</t>
  </si>
  <si>
    <t>Среднемесячная номинальная начисленная заработная  плата работников крупных и средних предприятий</t>
  </si>
  <si>
    <t>Темп роста среднемесячной номинальной начисленной заработной платы</t>
  </si>
  <si>
    <t>Удельный вес автомобильных дорог с твердым покрытием в общем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</si>
  <si>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</si>
  <si>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Удельный вес общей площади жилищного фонда оборудованной:</t>
  </si>
  <si>
    <t xml:space="preserve">  водопроводом</t>
  </si>
  <si>
    <t xml:space="preserve">  канализацией</t>
  </si>
  <si>
    <t xml:space="preserve">  отоплением</t>
  </si>
  <si>
    <t xml:space="preserve">  газом</t>
  </si>
  <si>
    <t>муниципальная программа о социально-экономического развития  Теньгушевского муниципального района Республики Мордовиядо 2025 года.</t>
  </si>
  <si>
    <t>эффективная</t>
  </si>
  <si>
    <t xml:space="preserve">1. Удельный вес детей-сирот и детей, оставшихся без попечения родителей </t>
  </si>
  <si>
    <t>2. Удельный вес специалистов, работающих с семьями и детьми, прошедших курс обучения в рамках семинаров и иных обучающих мероприятий, от общего числа специалистов.</t>
  </si>
  <si>
    <t>3. Удельный вес семей, находящихся в социально-опасном положении</t>
  </si>
  <si>
    <t>5.Удельный  вес количества обеспеченных жилыми помещениями детей - сирот и детей, оставшихся без попечения родителей</t>
  </si>
  <si>
    <t>"Гармонизация межнациональных и межконфессиональных отношений в Теньгушевском муниципальном районе на 2020-2025 гг."</t>
  </si>
  <si>
    <t>"Доступная среда в Теньгушевском муниципальном районе на 2018-2024 гг."</t>
  </si>
  <si>
    <t>1.Профилактика правонарушений среди населения района.                                                                                           2. Сокращение преступлений, относящихся к категории тяжких и особо тяжких.                                                          3. Сокращение уровня правонарушений в общественных местах.                                                                          4. Количество преступлений  совершаемых несовершеннолетними.                                                                      5. Снижение уровня рецидивной преступности.                                             6. Создание условий для приостановления роста криминализации экономики.
7. совершенствование профессионально-нравственного и культурно-эстетического воспитания, повышение авториета сотрудников правоохранительных органов.</t>
  </si>
  <si>
    <t xml:space="preserve">МУНИЦИПАЛЬНАЯ ПРОГРАММА
"Комплексные меры противодействия злоупотреблению наркотиками и их незаконному обороту в Теньгушевском муниципальном районе на 2017-2024 гг."
</t>
  </si>
  <si>
    <t>Удовлетворительный уровень эффективности</t>
  </si>
  <si>
    <t>3. Удельный вес численности воспитанников дошкольных бюджетных образовательных учреждений, обучающихся по образовательным программам, соответствующим ФГОС дошкольного образования в общей численности воспитанников дошкольных образовательных учреждений</t>
  </si>
  <si>
    <t>Эффективная</t>
  </si>
  <si>
    <t>эффективная.</t>
  </si>
  <si>
    <t>Доля    вакантных должностей муниципальной службы, замещаемых     на конкурсной основе (не менее)</t>
  </si>
  <si>
    <t>Доля вакантных должностей муниципальной службы, замещаемых на основе назначения из кадрового резерва на муниципальной службе (не менее)</t>
  </si>
  <si>
    <t>Доля граждан, которые удовлетворены деятельностью органов местного самоуправления (не менее)</t>
  </si>
  <si>
    <t>Доля граждан, которые удовлетворены качеством муниципальных услуг (не менее)</t>
  </si>
  <si>
    <t>Количество публикаций на сайте, посвященный антикоррурционной тематике (единиц)</t>
  </si>
  <si>
    <t>Доля проектов муниципальных нормативных правовых актов Теньгушевского муниципального района, на которые произведена антикоррупционная экспертиза (процентов)</t>
  </si>
  <si>
    <t>Количество муниципальных служащих, прошедших курсы повышения квалификации по антикоррупционной тематике (человек)</t>
  </si>
  <si>
    <t>Количество общественных организаций, привлекаемых к работе по противодействию коррупции в Теньгушевском муниципальном районе (единиц)</t>
  </si>
  <si>
    <t>Количестов семинаров, круглых столов, проведенных по антикоррупционной тематике (единиц)</t>
  </si>
  <si>
    <t>Количество сельских поселений Теньгушевского муниципального района, принявших антикоррупционный программы (единиц)</t>
  </si>
  <si>
    <t>Количество субъектов малого и среднего предпринимательства.</t>
  </si>
  <si>
    <t>Количество малых и средних предприятий в расчете на 10 тыс. человек.</t>
  </si>
  <si>
    <t>Объем отгруженных товаров собственного производства, выполненных  работ и услуг собственными силами.</t>
  </si>
  <si>
    <t>Темп роста объема  отгруженных товаров собственного производства, выполненных  работ и услуг собственными силами.</t>
  </si>
  <si>
    <t>в том числе:</t>
  </si>
  <si>
    <t>удовлетворительный уровень эффективности.</t>
  </si>
  <si>
    <t>Мероприятия нравственно-патриотической направленности, культурно-массовые мероприятия в рамках празднования Дня Победы, единиц</t>
  </si>
  <si>
    <t>Мероприятия направленные на возрождение народных промыслов и ремесел Теньгушевского муниципального района</t>
  </si>
  <si>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</si>
  <si>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</si>
  <si>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</si>
  <si>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</si>
  <si>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</si>
  <si>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</si>
  <si>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</si>
  <si>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</si>
  <si>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</si>
  <si>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</si>
  <si>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</si>
  <si>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</si>
  <si>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</si>
  <si>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</si>
  <si>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</si>
  <si>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</si>
  <si>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</si>
  <si>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</si>
  <si>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</si>
  <si>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</si>
  <si>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</si>
  <si>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</si>
  <si>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</si>
  <si>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</si>
  <si>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</si>
  <si>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</si>
  <si>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</si>
  <si>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</si>
  <si>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</si>
  <si>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</si>
  <si>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</si>
  <si>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</si>
  <si>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</si>
  <si>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</si>
  <si>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</si>
  <si>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</si>
  <si>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 xml:space="preserve">Наименование муниципальной  программы </t>
  </si>
  <si>
    <t>Число выполненных основных мероприятий, единиц</t>
  </si>
  <si>
    <t>Степень реализации основных мероприятий, %</t>
  </si>
  <si>
    <t>4=3/2*100%</t>
  </si>
  <si>
    <t>Оценка использования финансовых средств</t>
  </si>
  <si>
    <t>8=7/6*100%</t>
  </si>
  <si>
    <t>Степень соответствия запланированному уровню затрат, %</t>
  </si>
  <si>
    <t>Оценка эффективности использования средств, %</t>
  </si>
  <si>
    <t>9=4/8*100%</t>
  </si>
  <si>
    <t>Информация по целевым индикаторам муниципальной программы</t>
  </si>
  <si>
    <t>Степень достижения целевого значений, %</t>
  </si>
  <si>
    <t>13=12/11*100%</t>
  </si>
  <si>
    <t>Уровень эффективности реализации программы</t>
  </si>
  <si>
    <t>Наименование показателя,             единица измерения</t>
  </si>
  <si>
    <t>Итого общая степень достижения целей программы</t>
  </si>
  <si>
    <t>Вывод об эффективности реализации муниципальной программы                                                                                                                                                                            (более 100% - высокоэффективная;                                                                                                                                                                                                                                   от 80 до 100% - эффективная;                                                                                                                                                                                                                                           от 50 до 79% - удовлетворительный уровень эффективности;                                                                                                                                                                                         менее 50 % - неэффективная)</t>
  </si>
  <si>
    <t>респуб-кий бюджет</t>
  </si>
  <si>
    <t>федеральный бюджет</t>
  </si>
  <si>
    <t xml:space="preserve">местный бюджет </t>
  </si>
  <si>
    <t>внебюджетные средства</t>
  </si>
  <si>
    <t>14= общая степень  достижения цели*9столбец/100%</t>
  </si>
  <si>
    <t>Приложение 2</t>
  </si>
  <si>
    <t>1. Доля детей в возрасте 1-6 лет, получающих дошкольную образовательную услугу и(или) услугу по их содержанию в муниципальных бюджетных дошкольных образовательных учреждениях, в общей численности детей в возрасте 1-6 лет</t>
  </si>
  <si>
    <t>2. Доля детей в возрасте 1-6 лет, состоящих на учете для определения в муниципальные бюджетные дошкольные образовательные учреждения, в общей численности детей в возрасте 1-6 лет</t>
  </si>
  <si>
    <t>4.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МБДОУ</t>
  </si>
  <si>
    <t>5. Доля педагогических работников МБДОУ, получивших в установленном порядке первую и высшую квалификационные категории и подтверждение соответствия занимаемой должности в общей численности педагогических работников ДОУ</t>
  </si>
  <si>
    <t>7. Доля выпускников МБОУ, сдавших ЕГЭ по русскому языку и математике в общей численности выпускников МБОУ, сдававших ЕГЭ по данным предметам</t>
  </si>
  <si>
    <t>8. Доля выпускников МБОУ, не получших аттестат о среднем (полном) образовании в общей численности выпускников МБОУ, сдававших ЕГЭ по русскому и математике в общей численности выпускников МБОУ, сдававших ЕГЭ по данным предметам</t>
  </si>
  <si>
    <t>9. Доля муниципальных общеобразовательных учреждений, здания которых находятся в аварийном состоянии или требуют капитального ремонта в общем количестве муниципальных общеобразовательных учреждений</t>
  </si>
  <si>
    <t>11. Охват обучающихся МБОУ горячим питанием</t>
  </si>
  <si>
    <t>12. Удельный вес учащихся общего образования, обучающихся в соответствии с ФГОС  общей численности учащихся учреждений общего образования</t>
  </si>
  <si>
    <t>13. 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</si>
  <si>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14. Доля учителей, получивших первую и высшую квалификационную категорию в общей численности учителей МБОУ</t>
  </si>
  <si>
    <t>16. Количество волонтерских отрядов</t>
  </si>
  <si>
    <t>17. Доля граждан, использующих механизм получения государственных и муниципальных услуг в электронной форме</t>
  </si>
  <si>
    <t>18. Количество детских общественных объединений, действующих в МБОУ</t>
  </si>
  <si>
    <t>Доля граждан положительно оценивающих состояние межнациональных отношений в общем количестве граждан</t>
  </si>
  <si>
    <t>1. Создание системы мониторинга состояния межнациональных и межконфессиональных отношений и предупреждение конфликтов. 2.Создание информационных ресурсов, направленных на укрепление  гражданского патриотизма.                                                                                  3. Профилактика этнополитического и религиозно-политического экстремизма, ксенофобии и нетерпимости.                                                                                 4. Оказание поддержки общественным инициативам, направленным на укрепление гражданского единства проживающих на территории Теньгушевского муниципального района.                                    5. Научно-методическое обеспечение и повышение квалификации государственных гражданских и муниципальных  служащих, в компетенции которых находятся вопросы в сфере общегражданского единства и гармонизации межнациональных отношений.</t>
  </si>
  <si>
    <t>Уровень толерантного отношения к представителям другой национальности</t>
  </si>
  <si>
    <t>Численность участников мероприятий направленных на этнокультурное развитие народов России</t>
  </si>
  <si>
    <t>Количество мероприятий районного значения направленных на гармонизацию межнациональных отношений</t>
  </si>
  <si>
    <t>Количество семей получивших выплату по данной подпрограмме</t>
  </si>
  <si>
    <t>1. Включение молодых семей, признанных нуждающимися в жилых помещениях, в состав участников подпрограммы «Обеспечение жильем молодых семей» в порядке, установленном законодательством Российской Федерации и Республики Мордовия                                               2. Формирование списка молодых семей - участников программы «Обеспечение жильем молодых семей», изъявивших желание получить социальную выплату в планируемом году по Теньгушевскому муниципальному району                           3. Определение ежегодно объема средств, выделяемых из местного бюджета на реализацию мероприятий подпрограммы                                                      4. Выдача молодой семье - претенденту на получение социальных выплат в планируемом году по Теньгушевскому муниципальному району  свидетельства о праве получение социальной выплаты на приобретение жилого помещения или создание объекта индивидуального жилищного строительства                                                               5. Организация информационно-  разъяснительной работы среди                        населения по освещению цели                          и задач подпрограммы и вопросов по ее реализации</t>
  </si>
  <si>
    <t>Количество приобретенных квартир</t>
  </si>
  <si>
    <t>-</t>
  </si>
  <si>
    <t>Количество проводимых мероприятий в год</t>
  </si>
  <si>
    <t>1. Поощрение ежегодными премиями главы администрации лучших учителей, воспитателей ДОУ, педагогов дополнительного образования, одаренных и талантливых детей.                                                       2. Проведение районного профессионального конкурса "Учитель года 2020", "Ученик года 2020"         3. Оснащение материально-технической базы школ и дошкольных образовательных учреждений.                                    4. Создание единой электронной системы учета детей дошкольного возраста.                                       5. Участие в мониторинговых исследованиях.                           6. Обеспечение учебниками и учебно-методическими пособиями.                                                                                   7. Проведение спортивных конкурсов, смотров, турниров и т.д.                                                                                      8. Организация летнего отдыха.                                                                     9. Повышение курсов квалификации педагогических и руководящих работников школ, дошкольных учреждений и учреждений дополнительного образования детей.                                                                10. Охват обучающихся горячим питанием.                                       11. Количество выпускников, сдавших ЕГЭ по русскому языку и математике.                                                                12. Продолжение перехода на ФГОС основаного и среднего образования.                                                                   13. Обеспечение школ и дошкольных учреждений современным требованиям.                                                               14. Организация и проведение мониторинговых исследований.                                                                                         15. Вовлечение детей от 5-18 лет в кружки и секции по интересам.                                                                                                   16. Обеспечение 100% охвата детей в возрасте от 3-7 лет услугами дошкольного образования.                                                                             17. Совершенствование работы с родителями обучающихся.</t>
  </si>
  <si>
    <t>6. Удовлетворенность родителей качеством оказания муниципальных услуг в сфере образования</t>
  </si>
  <si>
    <t>10. Доля МБОУ, соответствующих современным требованиям обучения в общем количестве МБОУ</t>
  </si>
  <si>
    <t>15. Количество победителей и призеров олимпиад, всего</t>
  </si>
  <si>
    <t>высокоэффективная</t>
  </si>
  <si>
    <t>Сводный годовой отчет об эффективности реализации  муниципальных программ Теньгушевского муниципального района   за 2021 год</t>
  </si>
  <si>
    <t>Число основных мероприятий, запланированных к реализации в 2021 г., единиц</t>
  </si>
  <si>
    <t>Объем финансовых средств, запланированный по программе на       2021 г., тыс. рублей</t>
  </si>
  <si>
    <t>Фактически освоенный объем финансирования программы за 2021 г., тыс. рублей</t>
  </si>
  <si>
    <t>Целевое значение на 2021 г.</t>
  </si>
  <si>
    <t>Фактическое значение за 2021 г.</t>
  </si>
  <si>
    <t>Программа "Развитие системы образования Теньгушевского муниципального района на 2021-2025 гг."</t>
  </si>
  <si>
    <t>Районная муниципальная программа "Реализация молодежной политики и патриотическое воспитание  в Теньгушевском муниципальном районе Республики Мордовия на 2020-2025 годы"</t>
  </si>
  <si>
    <t xml:space="preserve">Комплексная программа по усилению борьбы с преступностью и профилактики правонарушений в Теньгушевском муниципальном районе на 2020-2025 гг."
</t>
  </si>
  <si>
    <t>2. Сокращение преступлений, относящихся к категории тяжких и особо тяжких ,не более  ед.</t>
  </si>
  <si>
    <t>3. Сокращение уровня правонарушений в общественных местах, не более ед.</t>
  </si>
  <si>
    <t>4. Снижение количества преступлений совершаемых несовершеннолетними, до ед.</t>
  </si>
  <si>
    <t>5. Снижение преступлений экономической направленности, до ед.</t>
  </si>
  <si>
    <t>6. Снижение уровня преступлений  рецидивной направленности до  ед.</t>
  </si>
  <si>
    <t>7. Снижение количества нераскрытых преступлений  до ед.</t>
  </si>
  <si>
    <t>1.Проведение координационных и методических совещаний, семинаров, круглых столов по проблемам профилактики наркомании.                                        2. Обнаружение  незаконных посевов наркосодержащих растений, уничтожение дикорастущей конопли.                                                              3. Проведение физкультурно-оздоровительных, спортивно-массовых мероприятий, спартакиад.                                                4. Проведение информационно-разъяснительной работы среди населения по вопросам профилактики наркомании.
5. Проведение мероприятий, посвященных Международному дню борьбы с наркоманией.</t>
  </si>
  <si>
    <t>Муниципальная программа Развитие сельского хозяйства и регулирования рынков сельскохозяйственной продукции, сырья и продовольствия Теньгушевского муниципального района Республики Мордовия на 2021 - 2025 г.г.</t>
  </si>
  <si>
    <t>Создано 3 КФХ по программе "Агростартап" (6 рабочих мест). На строительство семейной животноводческой фермы заявка не подавалась. Молодых специалистов нет.</t>
  </si>
  <si>
    <t>Отсутствие возбудителя АЧС (0 % положительных проб от общего числа исследований)</t>
  </si>
  <si>
    <t>Повышение эффективности управления муниципальными финансами в Теньгушевском муниципальном районе Республики Мордовия до 2024 года</t>
  </si>
  <si>
    <t>удовлетворительный уровень эффективности</t>
  </si>
  <si>
    <t>1) Консолидированный бюджет Теньгушевского муниципального района сбалансирован в соответствии с требованиями Бюджетного кодекса Российской Федерации;
2) увеличился объем налоговых и неналоговых доходов консолидированного бюджета Теньгушевского муниципального района до  47607,3  тыс. рублей в 2021 году (109,5 процента к уровню 2020 года в сопоставимых условиях);
3) Бюджет Теньгушевского муниципального района на 2021 год сформирован по принципу программно-целевого планирования, контроля и последующей оценки эффективности использования бюджетных средств. Доля расходов бюджета Теньгушевского муниципального района, формируемых в рамках муниципальных программ, в 2021 году составила 86,5 процентов в расходах бюджета Теньгушевского муниципального района;
4) сохранен объем расходов на обслуживание муниципального долга Теньгушевского муниципального района на уровне, не превышающем предельных значений, установленных решением Совета депутатов Теньгушевского муниципального района.
5) Соблюдены порядок и сроки составления и утверждения проекта бюджета Теньгушевского муниципального района
6) Соблюдены установленные бюджетным законодательством требования о составе отчетности об исполнении бюджета Теньгушевского муниципального района
7) Отсутствует  просроченная кредиторская задолженность по выплате заработной платы и пособий по социальной помощи населению за счет средств бюджета Теньгушевского муниципального района.
.                                                                                                                   По невыполненным мероприятиям указать причины.</t>
  </si>
  <si>
    <t>Из 20 мероприятий программы в 2021 г. остались не выполненными 4 мероприятия:1.Автоматизация кадровых процедур, повышение качества и эффективности муниципальной службы  2.Заключение органами местного самоуправления с гражданами договоров о целевом обучении с обязательством по прохождению муниципальной службы, оказание информационно-методической, консультативной помощи по данному вопросу.</t>
  </si>
  <si>
    <t>95,5 %- программа эффективная.</t>
  </si>
  <si>
    <t>94,65- прогнрамма эффективная.</t>
  </si>
  <si>
    <t xml:space="preserve">«ПРОФИЛАКТИКА ТЕРРОРИЗМА И ЭКСТРЕМИЗМА В ТЕНЬГУШЕВСКОМ МУНИЦИПАЛЬНОМ РАЙОНЕ 
НА 2020-2025 ГОДЫ»
</t>
  </si>
  <si>
    <t xml:space="preserve">Проведение  культурно-просветительских и воспитательных мероприятий в общеобразовательных организациях по привитию молодежи идей межнациональной и межрелигиозной толерантности </t>
  </si>
  <si>
    <t>Установка внешних камер видеонаблюдения в селе Теньгушево  в рамках внедрения АПК «Безопасный город»</t>
  </si>
  <si>
    <t>высокоэффективный уровень</t>
  </si>
  <si>
    <t>Муниципальная программа "Повышение безопасности дорожного движения в Теньгушевском муниципальном районе на 2020-2025 г.г."</t>
  </si>
  <si>
    <t xml:space="preserve">сокращение количества лиц,погибших в ДТП
</t>
  </si>
  <si>
    <t xml:space="preserve">Краткая характеристика выполненных мероприятий.                                                                      1.Проведение инструктивных совещаний,семинаров  сотрудниками ОГИБДД
2. Создание базы методических разработок:уроков по изучению ПДД и профилактике детского дорожно-транспортного травматизма.
3. Оборудование  площадок для занятий по предупреждению опасного поведения учащихся-участников дорожного движения.                                                      4.Приобретение уголков по безопасности дорожного движения в учебных заведениях района.                                                                                                       5.Приобретение средств наглядной агитации по безопасности дорожного движения в учебных заведениях района.                                                                                              6.Регулярное освещение вопросов безопасности дорожного движения в средствах массовой информации                                                                                                          7. Обеспечение агитационным материалом                                                         8.Устройство тротуара от ул.Карла Маркса до пер.Больничный с.Теньгушево 9.Проведение профилактических мероприятий                                                  10.Проведение комплексных проверок эксплуатационного состояния улично-дорожной сети
</t>
  </si>
  <si>
    <t xml:space="preserve">сокращение количества ДТП с пострадавшими
</t>
  </si>
  <si>
    <t>снижение количества ДТП с участием детей</t>
  </si>
  <si>
    <t>уменьшение количества ДТП,произошедших по вине детей</t>
  </si>
  <si>
    <t>сокращение количества нарушений правил дорожного движения ПДДпешеходами и водителями транспортных средств</t>
  </si>
  <si>
    <t>Анализ эффективности предоставленных налоговых льгот по всем категориям налоговых преференций</t>
  </si>
  <si>
    <t>Отмена налоговых льгот, не влияющих на стимулирование инвестиционной привлекательности муниципального образования в Республике Мордовия (далее – муниципальное образование)</t>
  </si>
  <si>
    <t>Установление налоговых льгот по местным налогам по согласованию с Министерством финансов Республики Мордовия</t>
  </si>
  <si>
    <t>Привлечение инвестиций за счет реализации комплекса мер по стимулированию и развитию субъектов малого и среднего предпринимательства</t>
  </si>
  <si>
    <t>Совершенствование организационной работы по вопросам развития инвестиционного климата</t>
  </si>
  <si>
    <t>Мониторинг объема  инвестиций в основной капитал организаций, зарегистрирован-ных на территории муниципального образования</t>
  </si>
  <si>
    <t>Легализация заработной платы, сокрытой от налогообложения</t>
  </si>
  <si>
    <t xml:space="preserve">Увеличение поступления доходов за счет увеличения налоговой базы по налогу на имущество физических лиц и юридических лиц </t>
  </si>
  <si>
    <t>Увеличение поступления доходов за счет увеличения налоговой базы по земельному налогу</t>
  </si>
  <si>
    <t>Реализация мер, направленных на снижение неформальной занятости</t>
  </si>
  <si>
    <t>Выполнение обязательств, предусмотренных соглашением  об осуществлении мер по социально-экономическому развитию и финансовому оздоровлению.</t>
  </si>
  <si>
    <t>Принятие мер по расширению налоговой базы за счет развития производства и создания новых рабочих мест.</t>
  </si>
  <si>
    <t>Обеспечение роста среднемесячной номинальной начисленной заработной платы работников</t>
  </si>
  <si>
    <t xml:space="preserve">Проведение мониторинга и анализа основных показателей производственной и финансово-экономической деятельности организаций </t>
  </si>
  <si>
    <t>Мониторинг состояния расчетов с бюджетом крупнейших налогоплательщиков муниципального образования</t>
  </si>
  <si>
    <t>Увеличение поступления доходов от сдачи в аренду муниципального имущества</t>
  </si>
  <si>
    <t>Повышение доходов от приватизации имущества</t>
  </si>
  <si>
    <t xml:space="preserve">Повышение доходов от деятельности муниципальных унитарных предприятий и приватизация муниципальных унитарных мероприятий </t>
  </si>
  <si>
    <t>Увеличение поступления доходов за счет предоставления в собственность или в аренду земельных участков, образованных из невостребованных земельных долей</t>
  </si>
  <si>
    <t>Повышение эффективности исполнения и взыскания административных штрафов, наложенных административными комиссиями соответствующего муниципального района</t>
  </si>
  <si>
    <t xml:space="preserve">Введение самообложения граждан </t>
  </si>
  <si>
    <t>Увеличение поступлений от аренды средств наружной рекламы</t>
  </si>
  <si>
    <t xml:space="preserve">Увеличение поступления доходов от оказания платных услуг </t>
  </si>
  <si>
    <t>Сокращение недоимки по местным налогам, единому налогу на вмененный доход, налогу на доходы физических лиц в консолидированный бюджет муниципального образования</t>
  </si>
  <si>
    <t>Повышение эффективности исполнения и взыскания административных штрафов, наложенных комиссией по делам несовершенолетних и защите их прав  соответствующего муниципального района</t>
  </si>
  <si>
    <t>Повышение эффективности исполнения и взыскания административных штрафов, наложенных мировыми судьями, соответствующего муниципального района</t>
  </si>
  <si>
    <t>Оптимизации расходов на муниципальное управление с учетом предложений по типовой структуре и нормативной численности органов местного самоуправления. (В 2019 году  сокращено 8 единиц главных бухгалтеров сельских поселений.)</t>
  </si>
  <si>
    <t>Преобразование муниципальных образований путем объединения сельских поселений. В 2019 году преобразовано Старокачеевское и Такушевское сельское поселение путем слияния в Такушевское сельское поселение.</t>
  </si>
  <si>
    <t>Передача полномочий администраций поселений, являющихся административными центрами муниципальных районов, администрациям муниципальных районов. В 2019 году полномочия  администрации Теньгушевского сельского поселения переданы администрации Теньгушевского муниципального района.</t>
  </si>
  <si>
    <t>Запрет на увеличение численности муниципальных служащих органов местного самоуправления</t>
  </si>
  <si>
    <t>Утверждение показателя "Сокращение численности работников муниципальных учреждений на 10%" для расчета размера выплат из фонда стимулирования муниципальным служащим</t>
  </si>
  <si>
    <t>Передача неиспользуемого имущества в казну / списание имущества, которое утратило потребительские свойства</t>
  </si>
  <si>
    <t>Расширение внестационарных форм предоставления муниципальных услуг (передвижные библиотеки и т.д.).</t>
  </si>
  <si>
    <t>Проведение оценки эффективности расходов на охранные услуги в органах местного самоуправления и муниципальных учреждениях</t>
  </si>
  <si>
    <t>Мониторинг темпов роста расходов на оплату труда работников муниципальных учреждений муниципального образования</t>
  </si>
  <si>
    <t>Централизация закупок для нужд муниципальных заказчиков. Организация совместных закупок (продуктов питания, программные продукты для ПК и т.д..) для нужд муниципальных заказчиков</t>
  </si>
  <si>
    <t>Не допускать более 15 процентного  превышения цен на закупаемые по муниципальным контрактами договорам товары (работы, услуги) над средневзвешенной ценой, сложившейся по итогам проведенных закупок, автоматически сформированной в региональной информационной системе в сфере закупок Республики Мордовия</t>
  </si>
  <si>
    <t>Осуществлять не позднее, чем 1 июля 2019г. Закупки товаров (работ, услуг) заказчиками муниципального образования исключительно  через региональтную информационную сисмтему в сфере закупок Республики Мордовия, включая закупки малого объема через модуль "Малые  закупки" Республики Мордовия</t>
  </si>
  <si>
    <t>Увеличение доли заявок заказчиков, консолидированных (объединенных) в составе совместных закупок (по сравнению с аналогичным периодом)</t>
  </si>
  <si>
    <t>Провести инвентаризацию мер социальной поддержки,установленных нормативными правовыми актами Теньгушевского муниципального района.</t>
  </si>
  <si>
    <t>Отказ от индексации социальных выплат, установленных отдельным категориям граждан нормативными правовыми актами органов местного самоуправления</t>
  </si>
  <si>
    <t xml:space="preserve">Исключение мер, дублирующих или дополняющих региональные и федеральные         В 2019 году отменить оказание материальной помощи гражданам, имеющим доход ниже прожиточного минимума </t>
  </si>
  <si>
    <t>Введение критериев нуждаемости в порядок назначения и предоставления мер социальной поддержки</t>
  </si>
  <si>
    <t>Повышение периодичности и эффективности проверки права граждан на получение различных мер социальной поддержки</t>
  </si>
  <si>
    <t>Исключение членов семьи носителя льгот из получателей мер социальной поддержки</t>
  </si>
  <si>
    <t>Повышение эффективности учета доходов граждан при предоставлении адресных мер социальной поддержки</t>
  </si>
  <si>
    <t>Обеспечение экономии бюджетных средств от размещения заказов на поставки товаров, выполнение работ, оказание услуг для муниципальных нужд на конкурсной основе не менее 5%</t>
  </si>
  <si>
    <t>Инвентаризация предоставляемых юридическим лицам, индивидуальным предпринимателям, субсидий из бюджета ____________________________ с целью оптимизации их состава</t>
  </si>
  <si>
    <t>Реализация первоочередных мероприятий по переводу  систем и объектов  на энергоэффективные технологии по каждому органу исполнительной власти Республики Мордовия и подведомственным государственным учреждениям, органам местного самоуправления Республики Мордовия и подведомственным муниципальным учреждениям.</t>
  </si>
  <si>
    <t>Создание единых муниципальных бюджетных учреждений в сфере  жилищно-коммунального хозяйства, энергетики и благоутройства</t>
  </si>
  <si>
    <t>Заключение и реализация энергосервисных контрактов по теплоснабжению МБОУ "Теньгушевская средняя общеобразовательная школа", МБОУ Барашевская средняя общеобразовательная школа"," МБУДО "Центр дополнительного образования"</t>
  </si>
  <si>
    <t xml:space="preserve">Повышение эффективности программных расходов бюджета муниципального образования, </t>
  </si>
  <si>
    <t>Не менее 84%</t>
  </si>
  <si>
    <t>Утверждение бюджетов муниципальных образований на 3 летний период</t>
  </si>
  <si>
    <t>Отказ от принятия новых расходных обязательств, увеличения действующих расходных обязательств, не обеспеченных собственными доходами.</t>
  </si>
  <si>
    <t>Улучшение структуры муниципального долга</t>
  </si>
  <si>
    <t>Ограничение объемов предоставления муниципальных гарантий</t>
  </si>
  <si>
    <t>Формирование и утверждение объема дефицита бюджета муниципального образования на очередной финансовый год и плановый период ниже предельно допустимого бюджетным законодательством уровня</t>
  </si>
  <si>
    <t>не более 10%</t>
  </si>
  <si>
    <t>Наличие графика погашения муниципального долга между муниципальным районом и поселениями</t>
  </si>
  <si>
    <t>Оптимизация расходов на услуги связи</t>
  </si>
  <si>
    <t>Согласование технических заданий, проектовконтрактов на закупку товаров , работ, услуг для муниципальных нужд в сфере информационо-коммуникационных технологий</t>
  </si>
  <si>
    <t>Рвзработка и реализация муниципальной программы цифровой трансформации</t>
  </si>
  <si>
    <t>Мероприятия по инвентаризации ИКТ-инфроструктуры с целью равномерного распределения затрат на обновление технических и программных средств</t>
  </si>
  <si>
    <t>Предупреждение возникновения просроченной кредиторской задолженности по заработной плате за счет консолидированного бюджета Республики Мордовия</t>
  </si>
  <si>
    <t>Снижение доли просроченной кредиторской задолженности республиканского и местных бюджетов в расходах консолидированного бюджета Республики Мордовия</t>
  </si>
  <si>
    <t>неэффективная</t>
  </si>
  <si>
    <t xml:space="preserve">МУНИЦИПАЛЬНАЯ ПРОГРАММА
по профилактике социального сиротства, безнадзорности и правонарушений
несовершеннолетних, защите их прав и законных интересов 
в Теньгушевском муниципальном районе на 2018-2024 годы
</t>
  </si>
  <si>
    <t xml:space="preserve">Муниципальная программа Теньгушевского муниципального района Республики Мордовия «Развитие муниципальной службы в Теньгушевском муниципальном районе Республики Мордовия 
на 2019-2024 годы»
</t>
  </si>
  <si>
    <r>
      <t xml:space="preserve">Доля муниципальных служащих в возрасте до </t>
    </r>
    <r>
      <rPr>
        <b/>
        <sz val="9"/>
        <color indexed="8"/>
        <rFont val="Times New Roman"/>
        <family val="1"/>
        <charset val="204"/>
      </rPr>
      <t xml:space="preserve">30 </t>
    </r>
    <r>
      <rPr>
        <b/>
        <sz val="13"/>
        <color indexed="8"/>
        <rFont val="Times New Roman"/>
        <family val="1"/>
        <charset val="204"/>
      </rPr>
      <t>лет, имеющих стаж муниципальной службы более трех лет (не менее)</t>
    </r>
  </si>
</sst>
</file>

<file path=xl/styles.xml><?xml version="1.0" encoding="utf-8"?>
<styleSheet xmlns="http://schemas.openxmlformats.org/spreadsheetml/2006/main">
  <numFmts count="8">
    <numFmt numFmtId="164" formatCode="_-* #,##0.00_р_._-;\-* #,##0.00_р_._-;_-* &quot;-&quot;??_р_._-;_-@_-"/>
    <numFmt numFmtId="165" formatCode="#,##0.0_ ;\-#,##0.0\ "/>
    <numFmt numFmtId="166" formatCode="0.0"/>
    <numFmt numFmtId="167" formatCode="_(* #,##0.00_);_(* \(#,##0.00\);_(* &quot;-&quot;??_);_(@_)"/>
    <numFmt numFmtId="168" formatCode="_-* #,##0.0_р_._-;\-* #,##0.0_р_._-;_-* &quot;-&quot;?_р_._-;_-@_-"/>
    <numFmt numFmtId="169" formatCode="_-* #,##0.0\ _₽_-;\-* #,##0.0\ _₽_-;_-* &quot;-&quot;?\ _₽_-;_-@_-"/>
    <numFmt numFmtId="170" formatCode="0.0000"/>
    <numFmt numFmtId="171" formatCode="#,##0.0"/>
  </numFmts>
  <fonts count="32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8.25"/>
      <color indexed="12"/>
      <name val="Calibri"/>
      <family val="2"/>
    </font>
    <font>
      <b/>
      <sz val="10.5"/>
      <color indexed="8"/>
      <name val="Times New Roman"/>
      <family val="1"/>
      <charset val="204"/>
    </font>
    <font>
      <b/>
      <i/>
      <sz val="10.5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88">
    <xf numFmtId="0" fontId="0" fillId="0" borderId="0" xfId="0"/>
    <xf numFmtId="0" fontId="31" fillId="0" borderId="0" xfId="3"/>
    <xf numFmtId="0" fontId="1" fillId="2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textRotation="90" wrapText="1"/>
    </xf>
    <xf numFmtId="165" fontId="3" fillId="4" borderId="2" xfId="107" applyNumberFormat="1" applyFont="1" applyFill="1" applyBorder="1" applyAlignment="1">
      <alignment horizontal="center" vertical="center"/>
    </xf>
    <xf numFmtId="166" fontId="3" fillId="4" borderId="2" xfId="107" applyNumberFormat="1" applyFont="1" applyFill="1" applyBorder="1" applyAlignment="1">
      <alignment horizontal="center" vertical="center" wrapText="1"/>
    </xf>
    <xf numFmtId="2" fontId="3" fillId="4" borderId="2" xfId="107" applyNumberFormat="1" applyFont="1" applyFill="1" applyBorder="1" applyAlignment="1">
      <alignment horizontal="center" vertical="center"/>
    </xf>
    <xf numFmtId="16" fontId="2" fillId="3" borderId="2" xfId="3" applyNumberFormat="1" applyFont="1" applyFill="1" applyBorder="1" applyAlignment="1">
      <alignment horizontal="center" vertical="center" textRotation="90" wrapText="1"/>
    </xf>
    <xf numFmtId="165" fontId="2" fillId="3" borderId="2" xfId="107" applyNumberFormat="1" applyFont="1" applyFill="1" applyBorder="1" applyAlignment="1">
      <alignment horizontal="center" vertical="center" wrapText="1"/>
    </xf>
    <xf numFmtId="165" fontId="2" fillId="0" borderId="2" xfId="107" applyNumberFormat="1" applyFont="1" applyBorder="1" applyAlignment="1">
      <alignment horizontal="center" vertical="center" wrapText="1"/>
    </xf>
    <xf numFmtId="166" fontId="3" fillId="3" borderId="2" xfId="107" applyNumberFormat="1" applyFont="1" applyFill="1" applyBorder="1" applyAlignment="1">
      <alignment horizontal="center" vertical="center" wrapText="1"/>
    </xf>
    <xf numFmtId="2" fontId="3" fillId="3" borderId="2" xfId="107" applyNumberFormat="1" applyFont="1" applyFill="1" applyBorder="1" applyAlignment="1">
      <alignment horizontal="center" vertical="center"/>
    </xf>
    <xf numFmtId="165" fontId="2" fillId="0" borderId="2" xfId="107" applyNumberFormat="1" applyFont="1" applyBorder="1" applyAlignment="1">
      <alignment horizontal="center" vertical="center"/>
    </xf>
    <xf numFmtId="2" fontId="2" fillId="3" borderId="2" xfId="107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 textRotation="90" wrapText="1"/>
    </xf>
    <xf numFmtId="0" fontId="1" fillId="0" borderId="3" xfId="3" applyFont="1" applyBorder="1" applyAlignment="1">
      <alignment horizontal="center" vertical="center" wrapText="1"/>
    </xf>
    <xf numFmtId="2" fontId="3" fillId="3" borderId="3" xfId="107" applyNumberFormat="1" applyFont="1" applyFill="1" applyBorder="1" applyAlignment="1">
      <alignment horizontal="center" vertical="center"/>
    </xf>
    <xf numFmtId="2" fontId="3" fillId="3" borderId="4" xfId="107" applyNumberFormat="1" applyFont="1" applyFill="1" applyBorder="1" applyAlignment="1">
      <alignment horizontal="center" vertical="center"/>
    </xf>
    <xf numFmtId="49" fontId="1" fillId="2" borderId="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2" fontId="3" fillId="3" borderId="1" xfId="107" applyNumberFormat="1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11" fillId="0" borderId="0" xfId="0" applyFont="1"/>
    <xf numFmtId="0" fontId="1" fillId="0" borderId="1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2" borderId="2" xfId="58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3" applyFont="1"/>
    <xf numFmtId="0" fontId="1" fillId="2" borderId="5" xfId="58" applyFont="1" applyFill="1" applyBorder="1" applyAlignment="1">
      <alignment horizontal="center" vertical="center" wrapText="1"/>
    </xf>
    <xf numFmtId="0" fontId="1" fillId="2" borderId="0" xfId="58" applyFont="1" applyFill="1" applyBorder="1" applyAlignment="1">
      <alignment horizontal="center" vertical="center" wrapText="1"/>
    </xf>
    <xf numFmtId="0" fontId="14" fillId="0" borderId="0" xfId="3" applyFont="1" applyBorder="1"/>
    <xf numFmtId="0" fontId="1" fillId="0" borderId="0" xfId="58" applyFont="1" applyFill="1" applyBorder="1" applyAlignment="1">
      <alignment horizontal="center" vertical="center" wrapText="1"/>
    </xf>
    <xf numFmtId="168" fontId="3" fillId="0" borderId="2" xfId="107" applyNumberFormat="1" applyFont="1" applyFill="1" applyBorder="1" applyAlignment="1">
      <alignment horizontal="center" vertical="center" wrapText="1"/>
    </xf>
    <xf numFmtId="0" fontId="3" fillId="0" borderId="2" xfId="107" applyNumberFormat="1" applyFont="1" applyFill="1" applyBorder="1" applyAlignment="1">
      <alignment vertical="top" wrapText="1"/>
    </xf>
    <xf numFmtId="0" fontId="15" fillId="0" borderId="3" xfId="3" applyFont="1" applyFill="1" applyBorder="1" applyAlignment="1">
      <alignment horizontal="center" vertical="top" wrapText="1"/>
    </xf>
    <xf numFmtId="0" fontId="15" fillId="0" borderId="6" xfId="58" applyFont="1" applyFill="1" applyBorder="1" applyAlignment="1">
      <alignment horizontal="left" vertical="center" wrapText="1"/>
    </xf>
    <xf numFmtId="0" fontId="15" fillId="0" borderId="7" xfId="58" applyFont="1" applyFill="1" applyBorder="1" applyAlignment="1">
      <alignment horizontal="left" vertical="center" wrapText="1"/>
    </xf>
    <xf numFmtId="0" fontId="15" fillId="0" borderId="8" xfId="58" applyFont="1" applyFill="1" applyBorder="1" applyAlignment="1">
      <alignment horizontal="left" vertical="center" wrapText="1"/>
    </xf>
    <xf numFmtId="0" fontId="3" fillId="0" borderId="9" xfId="107" applyNumberFormat="1" applyFont="1" applyFill="1" applyBorder="1" applyAlignment="1">
      <alignment horizontal="center" vertical="center" wrapText="1"/>
    </xf>
    <xf numFmtId="166" fontId="3" fillId="0" borderId="2" xfId="107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center" wrapText="1"/>
    </xf>
    <xf numFmtId="0" fontId="19" fillId="0" borderId="2" xfId="107" applyNumberFormat="1" applyFont="1" applyFill="1" applyBorder="1" applyAlignment="1">
      <alignment vertical="top" wrapText="1"/>
    </xf>
    <xf numFmtId="166" fontId="19" fillId="0" borderId="2" xfId="107" applyNumberFormat="1" applyFont="1" applyFill="1" applyBorder="1" applyAlignment="1">
      <alignment vertical="top" wrapText="1"/>
    </xf>
    <xf numFmtId="168" fontId="19" fillId="0" borderId="2" xfId="107" applyNumberFormat="1" applyFont="1" applyFill="1" applyBorder="1" applyAlignment="1">
      <alignment horizontal="center" vertical="center" wrapText="1"/>
    </xf>
    <xf numFmtId="2" fontId="3" fillId="0" borderId="2" xfId="107" applyNumberFormat="1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center"/>
    </xf>
    <xf numFmtId="0" fontId="3" fillId="0" borderId="7" xfId="107" applyNumberFormat="1" applyFont="1" applyFill="1" applyBorder="1" applyAlignment="1">
      <alignment horizontal="center" vertical="center" wrapText="1"/>
    </xf>
    <xf numFmtId="0" fontId="15" fillId="0" borderId="10" xfId="58" applyFont="1" applyFill="1" applyBorder="1" applyAlignment="1">
      <alignment horizontal="left" vertical="center" wrapText="1"/>
    </xf>
    <xf numFmtId="0" fontId="15" fillId="0" borderId="11" xfId="58" applyFont="1" applyFill="1" applyBorder="1" applyAlignment="1">
      <alignment horizontal="left" vertical="center" wrapText="1"/>
    </xf>
    <xf numFmtId="0" fontId="15" fillId="0" borderId="12" xfId="58" applyFont="1" applyFill="1" applyBorder="1" applyAlignment="1">
      <alignment horizontal="left" vertical="center" wrapText="1"/>
    </xf>
    <xf numFmtId="168" fontId="3" fillId="0" borderId="7" xfId="107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right" vertical="center" wrapText="1"/>
    </xf>
    <xf numFmtId="166" fontId="19" fillId="0" borderId="2" xfId="107" applyNumberFormat="1" applyFont="1" applyFill="1" applyBorder="1" applyAlignment="1">
      <alignment horizontal="center" vertical="center" wrapText="1"/>
    </xf>
    <xf numFmtId="0" fontId="19" fillId="0" borderId="2" xfId="107" applyNumberFormat="1" applyFont="1" applyFill="1" applyBorder="1" applyAlignment="1">
      <alignment horizontal="center" vertical="center" wrapText="1"/>
    </xf>
    <xf numFmtId="2" fontId="3" fillId="0" borderId="9" xfId="107" applyNumberFormat="1" applyFont="1" applyFill="1" applyBorder="1" applyAlignment="1">
      <alignment horizontal="center" vertical="center" wrapText="1"/>
    </xf>
    <xf numFmtId="169" fontId="3" fillId="0" borderId="9" xfId="107" applyNumberFormat="1" applyFont="1" applyFill="1" applyBorder="1" applyAlignment="1">
      <alignment horizontal="center" vertical="center" wrapText="1"/>
    </xf>
    <xf numFmtId="168" fontId="3" fillId="0" borderId="9" xfId="107" applyNumberFormat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top" wrapText="1"/>
    </xf>
    <xf numFmtId="0" fontId="19" fillId="0" borderId="14" xfId="3" applyFont="1" applyFill="1" applyBorder="1" applyAlignment="1">
      <alignment horizontal="center" wrapText="1"/>
    </xf>
    <xf numFmtId="0" fontId="3" fillId="0" borderId="5" xfId="3" applyFont="1" applyFill="1" applyBorder="1" applyAlignment="1">
      <alignment horizontal="center" wrapText="1"/>
    </xf>
    <xf numFmtId="0" fontId="16" fillId="0" borderId="0" xfId="0" applyFont="1" applyFill="1"/>
    <xf numFmtId="0" fontId="25" fillId="0" borderId="0" xfId="0" applyFont="1" applyFill="1"/>
    <xf numFmtId="168" fontId="18" fillId="0" borderId="0" xfId="0" applyNumberFormat="1" applyFont="1" applyFill="1"/>
    <xf numFmtId="0" fontId="18" fillId="0" borderId="0" xfId="0" applyFont="1" applyFill="1" applyAlignment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/>
    <xf numFmtId="0" fontId="15" fillId="0" borderId="2" xfId="3" applyFont="1" applyFill="1" applyBorder="1" applyAlignment="1">
      <alignment horizontal="center" vertical="center" wrapText="1"/>
    </xf>
    <xf numFmtId="0" fontId="15" fillId="0" borderId="2" xfId="58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wrapText="1"/>
    </xf>
    <xf numFmtId="0" fontId="3" fillId="0" borderId="2" xfId="3" applyFont="1" applyFill="1" applyBorder="1" applyAlignment="1">
      <alignment horizontal="center" vertical="center" wrapText="1"/>
    </xf>
    <xf numFmtId="0" fontId="15" fillId="0" borderId="15" xfId="58" applyFont="1" applyFill="1" applyBorder="1" applyAlignment="1">
      <alignment horizontal="center" vertical="center" wrapText="1"/>
    </xf>
    <xf numFmtId="0" fontId="15" fillId="0" borderId="2" xfId="58" applyFont="1" applyFill="1" applyBorder="1" applyAlignment="1">
      <alignment horizontal="center" wrapText="1"/>
    </xf>
    <xf numFmtId="0" fontId="15" fillId="0" borderId="5" xfId="58" applyFont="1" applyFill="1" applyBorder="1" applyAlignment="1">
      <alignment horizontal="center" vertical="center" wrapText="1"/>
    </xf>
    <xf numFmtId="0" fontId="15" fillId="0" borderId="13" xfId="58" applyFont="1" applyFill="1" applyBorder="1" applyAlignment="1">
      <alignment horizontal="center" vertical="center" wrapText="1"/>
    </xf>
    <xf numFmtId="0" fontId="15" fillId="0" borderId="16" xfId="3" applyFont="1" applyFill="1" applyBorder="1" applyAlignment="1">
      <alignment horizontal="center" vertical="top" wrapText="1"/>
    </xf>
    <xf numFmtId="166" fontId="15" fillId="0" borderId="2" xfId="0" applyNumberFormat="1" applyFont="1" applyFill="1" applyBorder="1" applyAlignment="1">
      <alignment horizontal="center" vertical="center"/>
    </xf>
    <xf numFmtId="16" fontId="19" fillId="0" borderId="14" xfId="3" applyNumberFormat="1" applyFont="1" applyFill="1" applyBorder="1" applyAlignment="1">
      <alignment horizontal="center" wrapText="1"/>
    </xf>
    <xf numFmtId="168" fontId="18" fillId="0" borderId="2" xfId="3" applyNumberFormat="1" applyFont="1" applyFill="1" applyBorder="1" applyAlignment="1">
      <alignment horizontal="center" vertical="center" wrapText="1"/>
    </xf>
    <xf numFmtId="0" fontId="19" fillId="0" borderId="17" xfId="107" applyNumberFormat="1" applyFont="1" applyFill="1" applyBorder="1" applyAlignment="1">
      <alignment horizontal="left" vertical="top" wrapText="1"/>
    </xf>
    <xf numFmtId="0" fontId="19" fillId="0" borderId="0" xfId="107" applyNumberFormat="1" applyFont="1" applyFill="1" applyBorder="1" applyAlignment="1">
      <alignment horizontal="left" vertical="top" wrapText="1"/>
    </xf>
    <xf numFmtId="0" fontId="19" fillId="0" borderId="18" xfId="107" applyNumberFormat="1" applyFont="1" applyFill="1" applyBorder="1" applyAlignment="1">
      <alignment horizontal="left" vertical="top" wrapText="1"/>
    </xf>
    <xf numFmtId="0" fontId="19" fillId="0" borderId="7" xfId="3" applyFont="1" applyFill="1" applyBorder="1" applyAlignment="1">
      <alignment horizontal="center" wrapText="1"/>
    </xf>
    <xf numFmtId="0" fontId="18" fillId="0" borderId="6" xfId="0" applyFont="1" applyFill="1" applyBorder="1" applyAlignment="1"/>
    <xf numFmtId="0" fontId="18" fillId="0" borderId="2" xfId="0" applyFont="1" applyFill="1" applyBorder="1"/>
    <xf numFmtId="0" fontId="18" fillId="0" borderId="17" xfId="0" applyFont="1" applyFill="1" applyBorder="1" applyAlignment="1"/>
    <xf numFmtId="0" fontId="18" fillId="0" borderId="19" xfId="0" applyFont="1" applyFill="1" applyBorder="1" applyAlignment="1"/>
    <xf numFmtId="0" fontId="18" fillId="0" borderId="0" xfId="0" applyFont="1" applyFill="1" applyBorder="1" applyAlignment="1"/>
    <xf numFmtId="0" fontId="18" fillId="0" borderId="9" xfId="0" applyFont="1" applyFill="1" applyBorder="1"/>
    <xf numFmtId="0" fontId="3" fillId="0" borderId="17" xfId="107" applyNumberFormat="1" applyFont="1" applyFill="1" applyBorder="1" applyAlignment="1">
      <alignment horizontal="left" vertical="top" wrapText="1"/>
    </xf>
    <xf numFmtId="0" fontId="3" fillId="0" borderId="0" xfId="107" applyNumberFormat="1" applyFont="1" applyFill="1" applyBorder="1" applyAlignment="1">
      <alignment horizontal="left" vertical="top" wrapText="1"/>
    </xf>
    <xf numFmtId="0" fontId="3" fillId="0" borderId="18" xfId="107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/>
    <xf numFmtId="0" fontId="25" fillId="0" borderId="0" xfId="0" applyFont="1" applyFill="1" applyBorder="1"/>
    <xf numFmtId="0" fontId="3" fillId="0" borderId="8" xfId="3" applyFont="1" applyFill="1" applyBorder="1" applyAlignment="1">
      <alignment horizontal="center" vertical="top" wrapText="1"/>
    </xf>
    <xf numFmtId="0" fontId="15" fillId="0" borderId="3" xfId="3" applyFont="1" applyFill="1" applyBorder="1" applyAlignment="1">
      <alignment horizontal="center" vertical="top"/>
    </xf>
    <xf numFmtId="0" fontId="15" fillId="0" borderId="20" xfId="3" applyFont="1" applyFill="1" applyBorder="1" applyAlignment="1">
      <alignment horizontal="left" vertical="top" wrapText="1"/>
    </xf>
    <xf numFmtId="0" fontId="3" fillId="0" borderId="2" xfId="107" applyNumberFormat="1" applyFont="1" applyFill="1" applyBorder="1" applyAlignment="1">
      <alignment horizontal="left" vertical="top" wrapText="1"/>
    </xf>
    <xf numFmtId="0" fontId="3" fillId="0" borderId="2" xfId="3" applyFont="1" applyFill="1" applyBorder="1" applyAlignment="1">
      <alignment vertical="center" wrapText="1"/>
    </xf>
    <xf numFmtId="0" fontId="15" fillId="0" borderId="2" xfId="3" applyFont="1" applyFill="1" applyBorder="1" applyAlignment="1">
      <alignment vertical="center" wrapText="1"/>
    </xf>
    <xf numFmtId="0" fontId="15" fillId="0" borderId="2" xfId="3" applyFont="1" applyFill="1" applyBorder="1"/>
    <xf numFmtId="16" fontId="3" fillId="0" borderId="5" xfId="3" applyNumberFormat="1" applyFont="1" applyFill="1" applyBorder="1" applyAlignment="1">
      <alignment horizontal="center" wrapText="1"/>
    </xf>
    <xf numFmtId="168" fontId="15" fillId="0" borderId="2" xfId="3" applyNumberFormat="1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left" vertical="top" wrapText="1"/>
    </xf>
    <xf numFmtId="0" fontId="25" fillId="0" borderId="6" xfId="0" applyFont="1" applyFill="1" applyBorder="1" applyAlignment="1"/>
    <xf numFmtId="0" fontId="25" fillId="0" borderId="7" xfId="0" applyFont="1" applyFill="1" applyBorder="1"/>
    <xf numFmtId="0" fontId="25" fillId="0" borderId="8" xfId="0" applyFont="1" applyFill="1" applyBorder="1"/>
    <xf numFmtId="0" fontId="15" fillId="0" borderId="5" xfId="3" applyNumberFormat="1" applyFont="1" applyFill="1" applyBorder="1" applyAlignment="1">
      <alignment horizontal="left" vertical="top" wrapText="1"/>
    </xf>
    <xf numFmtId="0" fontId="25" fillId="0" borderId="2" xfId="0" applyFont="1" applyFill="1" applyBorder="1"/>
    <xf numFmtId="0" fontId="25" fillId="0" borderId="17" xfId="0" applyFont="1" applyFill="1" applyBorder="1" applyAlignment="1"/>
    <xf numFmtId="0" fontId="25" fillId="0" borderId="18" xfId="0" applyFont="1" applyFill="1" applyBorder="1"/>
    <xf numFmtId="0" fontId="15" fillId="0" borderId="5" xfId="0" applyNumberFormat="1" applyFont="1" applyFill="1" applyBorder="1" applyAlignment="1">
      <alignment horizontal="left" vertical="top" wrapText="1"/>
    </xf>
    <xf numFmtId="0" fontId="15" fillId="0" borderId="18" xfId="3" applyNumberFormat="1" applyFont="1" applyFill="1" applyBorder="1" applyAlignment="1">
      <alignment horizontal="left" vertical="top" wrapText="1"/>
    </xf>
    <xf numFmtId="0" fontId="25" fillId="0" borderId="19" xfId="0" applyFont="1" applyFill="1" applyBorder="1" applyAlignment="1"/>
    <xf numFmtId="0" fontId="25" fillId="0" borderId="21" xfId="0" applyFont="1" applyFill="1" applyBorder="1"/>
    <xf numFmtId="0" fontId="25" fillId="0" borderId="22" xfId="0" applyFont="1" applyFill="1" applyBorder="1"/>
    <xf numFmtId="0" fontId="3" fillId="0" borderId="12" xfId="3" applyFont="1" applyFill="1" applyBorder="1" applyAlignment="1">
      <alignment horizontal="center" vertical="top" wrapText="1"/>
    </xf>
    <xf numFmtId="0" fontId="25" fillId="0" borderId="0" xfId="0" applyFont="1" applyFill="1" applyAlignment="1"/>
    <xf numFmtId="166" fontId="3" fillId="0" borderId="12" xfId="3" applyNumberFormat="1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right" vertical="center" wrapText="1"/>
    </xf>
    <xf numFmtId="170" fontId="15" fillId="0" borderId="2" xfId="3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5" fillId="0" borderId="2" xfId="3" applyFont="1" applyFill="1" applyBorder="1" applyAlignment="1">
      <alignment horizontal="center" vertical="center"/>
    </xf>
    <xf numFmtId="166" fontId="15" fillId="0" borderId="2" xfId="3" applyNumberFormat="1" applyFont="1" applyFill="1" applyBorder="1" applyAlignment="1">
      <alignment horizontal="center" vertical="center"/>
    </xf>
    <xf numFmtId="0" fontId="3" fillId="0" borderId="2" xfId="3" applyNumberFormat="1" applyFont="1" applyFill="1" applyBorder="1" applyAlignment="1">
      <alignment horizontal="left" vertical="top" wrapText="1"/>
    </xf>
    <xf numFmtId="0" fontId="15" fillId="0" borderId="6" xfId="0" applyFont="1" applyFill="1" applyBorder="1" applyAlignment="1"/>
    <xf numFmtId="0" fontId="15" fillId="0" borderId="7" xfId="0" applyFont="1" applyFill="1" applyBorder="1"/>
    <xf numFmtId="0" fontId="15" fillId="0" borderId="8" xfId="0" applyFont="1" applyFill="1" applyBorder="1"/>
    <xf numFmtId="0" fontId="3" fillId="0" borderId="5" xfId="3" applyNumberFormat="1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19" xfId="0" applyFont="1" applyFill="1" applyBorder="1" applyAlignment="1"/>
    <xf numFmtId="0" fontId="15" fillId="0" borderId="21" xfId="0" applyFont="1" applyFill="1" applyBorder="1"/>
    <xf numFmtId="0" fontId="15" fillId="0" borderId="22" xfId="0" applyFont="1" applyFill="1" applyBorder="1"/>
    <xf numFmtId="2" fontId="15" fillId="0" borderId="2" xfId="3" applyNumberFormat="1" applyFont="1" applyFill="1" applyBorder="1"/>
    <xf numFmtId="0" fontId="15" fillId="0" borderId="2" xfId="0" applyFont="1" applyFill="1" applyBorder="1" applyAlignment="1">
      <alignment horizontal="right"/>
    </xf>
    <xf numFmtId="0" fontId="15" fillId="0" borderId="2" xfId="0" applyFont="1" applyFill="1" applyBorder="1"/>
    <xf numFmtId="0" fontId="15" fillId="0" borderId="17" xfId="0" applyFont="1" applyFill="1" applyBorder="1" applyAlignment="1"/>
    <xf numFmtId="0" fontId="15" fillId="0" borderId="0" xfId="0" applyFont="1" applyFill="1" applyBorder="1"/>
    <xf numFmtId="0" fontId="15" fillId="0" borderId="18" xfId="0" applyFont="1" applyFill="1" applyBorder="1"/>
    <xf numFmtId="2" fontId="3" fillId="0" borderId="12" xfId="3" applyNumberFormat="1" applyFont="1" applyFill="1" applyBorder="1" applyAlignment="1">
      <alignment horizontal="center" vertical="top" wrapText="1"/>
    </xf>
    <xf numFmtId="2" fontId="15" fillId="0" borderId="2" xfId="3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26" fillId="0" borderId="2" xfId="107" applyNumberFormat="1" applyFont="1" applyFill="1" applyBorder="1" applyAlignment="1">
      <alignment horizontal="left" vertical="top" wrapText="1"/>
    </xf>
    <xf numFmtId="0" fontId="26" fillId="0" borderId="2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vertical="center" wrapText="1"/>
    </xf>
    <xf numFmtId="166" fontId="25" fillId="0" borderId="2" xfId="3" applyNumberFormat="1" applyFont="1" applyFill="1" applyBorder="1"/>
    <xf numFmtId="0" fontId="25" fillId="0" borderId="2" xfId="3" applyNumberFormat="1" applyFont="1" applyFill="1" applyBorder="1" applyAlignment="1">
      <alignment horizontal="left" vertical="top" wrapText="1"/>
    </xf>
    <xf numFmtId="0" fontId="25" fillId="0" borderId="2" xfId="3" applyFont="1" applyFill="1" applyBorder="1"/>
    <xf numFmtId="0" fontId="25" fillId="0" borderId="2" xfId="0" applyFont="1" applyFill="1" applyBorder="1" applyAlignment="1">
      <alignment horizontal="justify" vertical="top" wrapText="1"/>
    </xf>
    <xf numFmtId="0" fontId="25" fillId="0" borderId="2" xfId="0" applyFont="1" applyFill="1" applyBorder="1" applyAlignment="1">
      <alignment horizontal="center" vertical="top" wrapText="1"/>
    </xf>
    <xf numFmtId="0" fontId="26" fillId="0" borderId="2" xfId="1" applyFont="1" applyFill="1" applyBorder="1" applyAlignment="1" applyProtection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wrapText="1"/>
    </xf>
    <xf numFmtId="1" fontId="25" fillId="0" borderId="2" xfId="3" applyNumberFormat="1" applyFont="1" applyFill="1" applyBorder="1"/>
    <xf numFmtId="166" fontId="26" fillId="0" borderId="2" xfId="3" applyNumberFormat="1" applyFont="1" applyFill="1" applyBorder="1" applyAlignment="1">
      <alignment horizontal="center" vertical="top" wrapText="1"/>
    </xf>
    <xf numFmtId="0" fontId="27" fillId="0" borderId="26" xfId="0" applyFont="1" applyFill="1" applyBorder="1" applyAlignment="1">
      <alignment wrapText="1"/>
    </xf>
    <xf numFmtId="0" fontId="27" fillId="0" borderId="23" xfId="0" applyFont="1" applyFill="1" applyBorder="1" applyAlignment="1">
      <alignment horizontal="center" vertical="top" wrapText="1"/>
    </xf>
    <xf numFmtId="0" fontId="27" fillId="0" borderId="27" xfId="0" applyFont="1" applyFill="1" applyBorder="1" applyAlignment="1">
      <alignment horizontal="center" vertical="top" wrapText="1"/>
    </xf>
    <xf numFmtId="0" fontId="27" fillId="0" borderId="23" xfId="0" applyFont="1" applyFill="1" applyBorder="1" applyAlignment="1">
      <alignment horizontal="left" vertical="top" wrapText="1"/>
    </xf>
    <xf numFmtId="0" fontId="27" fillId="0" borderId="24" xfId="0" applyFont="1" applyFill="1" applyBorder="1" applyAlignment="1">
      <alignment horizontal="left" vertical="top" wrapText="1"/>
    </xf>
    <xf numFmtId="0" fontId="27" fillId="0" borderId="24" xfId="0" applyFont="1" applyFill="1" applyBorder="1" applyAlignment="1">
      <alignment horizontal="center" vertical="top" wrapText="1"/>
    </xf>
    <xf numFmtId="0" fontId="27" fillId="0" borderId="28" xfId="0" applyFont="1" applyFill="1" applyBorder="1" applyAlignment="1">
      <alignment horizontal="center" vertical="top" wrapText="1"/>
    </xf>
    <xf numFmtId="0" fontId="27" fillId="0" borderId="24" xfId="0" applyFont="1" applyFill="1" applyBorder="1" applyAlignment="1">
      <alignment horizontal="justify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7" fillId="0" borderId="28" xfId="0" applyFont="1" applyFill="1" applyBorder="1" applyAlignment="1">
      <alignment horizontal="center" vertical="top" wrapText="1"/>
    </xf>
    <xf numFmtId="0" fontId="28" fillId="0" borderId="24" xfId="0" applyFont="1" applyFill="1" applyBorder="1" applyAlignment="1">
      <alignment horizontal="right" vertical="top" wrapText="1"/>
    </xf>
    <xf numFmtId="0" fontId="28" fillId="0" borderId="28" xfId="0" applyFont="1" applyFill="1" applyBorder="1" applyAlignment="1">
      <alignment horizontal="right" vertical="top" wrapText="1"/>
    </xf>
    <xf numFmtId="2" fontId="29" fillId="0" borderId="2" xfId="3" applyNumberFormat="1" applyFont="1" applyFill="1" applyBorder="1"/>
    <xf numFmtId="0" fontId="15" fillId="0" borderId="2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justify"/>
    </xf>
    <xf numFmtId="0" fontId="3" fillId="0" borderId="7" xfId="3" applyFont="1" applyFill="1" applyBorder="1" applyAlignment="1">
      <alignment horizontal="center" wrapText="1"/>
    </xf>
    <xf numFmtId="168" fontId="15" fillId="0" borderId="7" xfId="3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top" wrapText="1"/>
    </xf>
    <xf numFmtId="0" fontId="30" fillId="0" borderId="1" xfId="0" applyFont="1" applyFill="1" applyBorder="1" applyAlignment="1"/>
    <xf numFmtId="0" fontId="30" fillId="0" borderId="2" xfId="0" applyFont="1" applyFill="1" applyBorder="1" applyAlignment="1">
      <alignment horizontal="center"/>
    </xf>
    <xf numFmtId="0" fontId="25" fillId="0" borderId="4" xfId="0" applyFont="1" applyFill="1" applyBorder="1" applyAlignment="1"/>
    <xf numFmtId="0" fontId="3" fillId="0" borderId="2" xfId="0" applyFont="1" applyFill="1" applyBorder="1" applyAlignment="1">
      <alignment vertical="top" wrapText="1"/>
    </xf>
    <xf numFmtId="0" fontId="3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center" vertical="top" wrapText="1"/>
    </xf>
    <xf numFmtId="170" fontId="3" fillId="0" borderId="12" xfId="3" applyNumberFormat="1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15" fillId="0" borderId="0" xfId="0" applyFont="1" applyFill="1" applyAlignment="1">
      <alignment wrapText="1"/>
    </xf>
    <xf numFmtId="0" fontId="25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8" xfId="0" applyFont="1" applyFill="1" applyBorder="1" applyAlignment="1">
      <alignment horizontal="center"/>
    </xf>
    <xf numFmtId="0" fontId="15" fillId="0" borderId="0" xfId="0" applyFont="1" applyFill="1" applyAlignment="1">
      <alignment vertical="top" wrapText="1"/>
    </xf>
    <xf numFmtId="0" fontId="25" fillId="0" borderId="21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left" vertical="top"/>
    </xf>
    <xf numFmtId="166" fontId="15" fillId="0" borderId="2" xfId="3" applyNumberFormat="1" applyFont="1" applyFill="1" applyBorder="1" applyAlignment="1">
      <alignment horizontal="right" vertical="center"/>
    </xf>
    <xf numFmtId="0" fontId="3" fillId="0" borderId="1" xfId="107" applyNumberFormat="1" applyFont="1" applyFill="1" applyBorder="1" applyAlignment="1">
      <alignment vertical="top" wrapText="1"/>
    </xf>
    <xf numFmtId="168" fontId="15" fillId="0" borderId="2" xfId="3" applyNumberFormat="1" applyFont="1" applyFill="1" applyBorder="1" applyAlignment="1">
      <alignment horizontal="right" vertical="center" wrapText="1"/>
    </xf>
    <xf numFmtId="0" fontId="25" fillId="0" borderId="7" xfId="0" applyFont="1" applyFill="1" applyBorder="1" applyAlignment="1"/>
    <xf numFmtId="0" fontId="25" fillId="0" borderId="21" xfId="0" applyFont="1" applyFill="1" applyBorder="1" applyAlignment="1"/>
    <xf numFmtId="0" fontId="3" fillId="0" borderId="2" xfId="3" applyFont="1" applyFill="1" applyBorder="1" applyAlignment="1">
      <alignment horizontal="center" vertical="top" wrapText="1"/>
    </xf>
    <xf numFmtId="2" fontId="15" fillId="0" borderId="2" xfId="3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171" fontId="3" fillId="0" borderId="2" xfId="0" applyNumberFormat="1" applyFont="1" applyFill="1" applyBorder="1" applyAlignment="1">
      <alignment horizontal="center" vertical="center" wrapText="1"/>
    </xf>
    <xf numFmtId="166" fontId="15" fillId="0" borderId="2" xfId="3" applyNumberFormat="1" applyFont="1" applyFill="1" applyBorder="1"/>
    <xf numFmtId="171" fontId="3" fillId="0" borderId="2" xfId="106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top" wrapText="1"/>
    </xf>
    <xf numFmtId="166" fontId="15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9" fontId="15" fillId="0" borderId="2" xfId="0" applyNumberFormat="1" applyFont="1" applyFill="1" applyBorder="1" applyAlignment="1">
      <alignment horizontal="center" vertical="center"/>
    </xf>
    <xf numFmtId="9" fontId="15" fillId="0" borderId="2" xfId="0" applyNumberFormat="1" applyFont="1" applyFill="1" applyBorder="1" applyAlignment="1">
      <alignment horizontal="center" vertical="center" wrapText="1"/>
    </xf>
    <xf numFmtId="166" fontId="19" fillId="0" borderId="2" xfId="3" applyNumberFormat="1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wrapText="1"/>
    </xf>
    <xf numFmtId="0" fontId="3" fillId="0" borderId="2" xfId="107" applyNumberFormat="1" applyFont="1" applyFill="1" applyBorder="1" applyAlignment="1">
      <alignment horizontal="center" vertical="center" wrapText="1"/>
    </xf>
    <xf numFmtId="16" fontId="3" fillId="0" borderId="2" xfId="3" applyNumberFormat="1" applyFont="1" applyFill="1" applyBorder="1" applyAlignment="1">
      <alignment horizontal="center" wrapText="1"/>
    </xf>
    <xf numFmtId="0" fontId="25" fillId="0" borderId="2" xfId="0" applyFont="1" applyFill="1" applyBorder="1" applyAlignment="1"/>
    <xf numFmtId="0" fontId="18" fillId="0" borderId="20" xfId="3" applyFont="1" applyFill="1" applyBorder="1" applyAlignment="1">
      <alignment horizontal="center" vertical="top" wrapText="1"/>
    </xf>
    <xf numFmtId="0" fontId="18" fillId="0" borderId="29" xfId="3" applyFont="1" applyFill="1" applyBorder="1" applyAlignment="1">
      <alignment horizontal="center" vertical="top" wrapText="1"/>
    </xf>
    <xf numFmtId="170" fontId="15" fillId="0" borderId="31" xfId="3" applyNumberFormat="1" applyFont="1" applyFill="1" applyBorder="1" applyAlignment="1">
      <alignment horizontal="center" vertical="center"/>
    </xf>
    <xf numFmtId="170" fontId="15" fillId="0" borderId="3" xfId="3" applyNumberFormat="1" applyFont="1" applyFill="1" applyBorder="1" applyAlignment="1">
      <alignment horizontal="center" vertical="center"/>
    </xf>
    <xf numFmtId="170" fontId="15" fillId="0" borderId="25" xfId="3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top"/>
    </xf>
    <xf numFmtId="0" fontId="15" fillId="0" borderId="3" xfId="3" applyFont="1" applyFill="1" applyBorder="1" applyAlignment="1">
      <alignment horizontal="center" vertical="top"/>
    </xf>
    <xf numFmtId="0" fontId="15" fillId="0" borderId="25" xfId="3" applyFont="1" applyFill="1" applyBorder="1" applyAlignment="1">
      <alignment horizontal="center" vertical="top"/>
    </xf>
    <xf numFmtId="0" fontId="15" fillId="0" borderId="30" xfId="3" applyFont="1" applyFill="1" applyBorder="1" applyAlignment="1">
      <alignment horizontal="left" vertical="top" wrapText="1"/>
    </xf>
    <xf numFmtId="0" fontId="15" fillId="0" borderId="20" xfId="3" applyFont="1" applyFill="1" applyBorder="1" applyAlignment="1">
      <alignment horizontal="left" vertical="top" wrapText="1"/>
    </xf>
    <xf numFmtId="0" fontId="15" fillId="0" borderId="29" xfId="3" applyFont="1" applyFill="1" applyBorder="1" applyAlignment="1">
      <alignment horizontal="left" vertical="top" wrapText="1"/>
    </xf>
    <xf numFmtId="2" fontId="15" fillId="0" borderId="1" xfId="3" applyNumberFormat="1" applyFont="1" applyFill="1" applyBorder="1" applyAlignment="1">
      <alignment horizontal="center" vertical="top"/>
    </xf>
    <xf numFmtId="2" fontId="15" fillId="0" borderId="3" xfId="3" applyNumberFormat="1" applyFont="1" applyFill="1" applyBorder="1" applyAlignment="1">
      <alignment horizontal="center" vertical="top"/>
    </xf>
    <xf numFmtId="2" fontId="15" fillId="0" borderId="25" xfId="3" applyNumberFormat="1" applyFont="1" applyFill="1" applyBorder="1" applyAlignment="1">
      <alignment horizontal="center" vertical="top"/>
    </xf>
    <xf numFmtId="0" fontId="15" fillId="0" borderId="10" xfId="58" applyFont="1" applyFill="1" applyBorder="1" applyAlignment="1">
      <alignment horizontal="left" vertical="center" wrapText="1"/>
    </xf>
    <xf numFmtId="0" fontId="15" fillId="0" borderId="11" xfId="58" applyFont="1" applyFill="1" applyBorder="1" applyAlignment="1">
      <alignment horizontal="left" vertical="center" wrapText="1"/>
    </xf>
    <xf numFmtId="0" fontId="15" fillId="0" borderId="12" xfId="58" applyFont="1" applyFill="1" applyBorder="1" applyAlignment="1">
      <alignment horizontal="left" vertical="center" wrapText="1"/>
    </xf>
    <xf numFmtId="170" fontId="15" fillId="0" borderId="1" xfId="3" applyNumberFormat="1" applyFont="1" applyFill="1" applyBorder="1" applyAlignment="1">
      <alignment horizontal="center" vertical="center"/>
    </xf>
    <xf numFmtId="170" fontId="15" fillId="0" borderId="4" xfId="3" applyNumberFormat="1" applyFont="1" applyFill="1" applyBorder="1" applyAlignment="1">
      <alignment horizontal="center" vertical="center"/>
    </xf>
    <xf numFmtId="0" fontId="25" fillId="0" borderId="2" xfId="58" applyFont="1" applyFill="1" applyBorder="1" applyAlignment="1">
      <alignment horizontal="left" vertical="center" wrapText="1"/>
    </xf>
    <xf numFmtId="0" fontId="15" fillId="0" borderId="10" xfId="58" applyFont="1" applyFill="1" applyBorder="1" applyAlignment="1">
      <alignment horizontal="left" vertical="top" wrapText="1"/>
    </xf>
    <xf numFmtId="0" fontId="15" fillId="0" borderId="11" xfId="58" applyFont="1" applyFill="1" applyBorder="1" applyAlignment="1">
      <alignment horizontal="left" vertical="top" wrapText="1"/>
    </xf>
    <xf numFmtId="0" fontId="15" fillId="0" borderId="12" xfId="58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 vertical="top" wrapText="1"/>
    </xf>
    <xf numFmtId="0" fontId="15" fillId="0" borderId="3" xfId="3" applyFont="1" applyFill="1" applyBorder="1" applyAlignment="1">
      <alignment horizontal="center" vertical="top" wrapText="1"/>
    </xf>
    <xf numFmtId="0" fontId="15" fillId="0" borderId="25" xfId="3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3" fillId="0" borderId="6" xfId="107" applyNumberFormat="1" applyFont="1" applyFill="1" applyBorder="1" applyAlignment="1">
      <alignment horizontal="left" vertical="top" wrapText="1"/>
    </xf>
    <xf numFmtId="0" fontId="3" fillId="0" borderId="7" xfId="107" applyNumberFormat="1" applyFont="1" applyFill="1" applyBorder="1" applyAlignment="1">
      <alignment horizontal="left" vertical="top" wrapText="1"/>
    </xf>
    <xf numFmtId="0" fontId="3" fillId="0" borderId="8" xfId="107" applyNumberFormat="1" applyFont="1" applyFill="1" applyBorder="1" applyAlignment="1">
      <alignment horizontal="left" vertical="top" wrapText="1"/>
    </xf>
    <xf numFmtId="0" fontId="3" fillId="0" borderId="17" xfId="107" applyNumberFormat="1" applyFont="1" applyFill="1" applyBorder="1" applyAlignment="1">
      <alignment horizontal="left" vertical="top" wrapText="1"/>
    </xf>
    <xf numFmtId="0" fontId="3" fillId="0" borderId="0" xfId="107" applyNumberFormat="1" applyFont="1" applyFill="1" applyBorder="1" applyAlignment="1">
      <alignment horizontal="left" vertical="top" wrapText="1"/>
    </xf>
    <xf numFmtId="0" fontId="3" fillId="0" borderId="18" xfId="107" applyNumberFormat="1" applyFont="1" applyFill="1" applyBorder="1" applyAlignment="1">
      <alignment horizontal="left" vertical="top" wrapText="1"/>
    </xf>
    <xf numFmtId="0" fontId="3" fillId="0" borderId="19" xfId="107" applyNumberFormat="1" applyFont="1" applyFill="1" applyBorder="1" applyAlignment="1">
      <alignment horizontal="left" vertical="top" wrapText="1"/>
    </xf>
    <xf numFmtId="0" fontId="3" fillId="0" borderId="21" xfId="107" applyNumberFormat="1" applyFont="1" applyFill="1" applyBorder="1" applyAlignment="1">
      <alignment horizontal="left" vertical="top" wrapText="1"/>
    </xf>
    <xf numFmtId="0" fontId="3" fillId="0" borderId="22" xfId="107" applyNumberFormat="1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top" wrapText="1"/>
    </xf>
    <xf numFmtId="0" fontId="15" fillId="0" borderId="36" xfId="3" applyFont="1" applyFill="1" applyBorder="1" applyAlignment="1">
      <alignment horizontal="center" vertical="top" wrapText="1"/>
    </xf>
    <xf numFmtId="0" fontId="15" fillId="0" borderId="16" xfId="3" applyFont="1" applyFill="1" applyBorder="1" applyAlignment="1">
      <alignment horizontal="center" vertical="top" wrapText="1"/>
    </xf>
    <xf numFmtId="0" fontId="15" fillId="0" borderId="37" xfId="3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justify" vertical="top" wrapText="1"/>
    </xf>
    <xf numFmtId="0" fontId="30" fillId="0" borderId="2" xfId="0" applyFont="1" applyFill="1" applyBorder="1" applyAlignment="1">
      <alignment horizontal="center"/>
    </xf>
    <xf numFmtId="0" fontId="3" fillId="0" borderId="42" xfId="58" applyFont="1" applyFill="1" applyBorder="1" applyAlignment="1">
      <alignment horizontal="center" vertical="center" wrapText="1"/>
    </xf>
    <xf numFmtId="0" fontId="3" fillId="0" borderId="43" xfId="58" applyFont="1" applyFill="1" applyBorder="1" applyAlignment="1">
      <alignment horizontal="center" vertical="center" wrapText="1"/>
    </xf>
    <xf numFmtId="0" fontId="3" fillId="0" borderId="44" xfId="58" applyFont="1" applyFill="1" applyBorder="1" applyAlignment="1">
      <alignment horizontal="center" vertical="center" wrapText="1"/>
    </xf>
    <xf numFmtId="0" fontId="3" fillId="0" borderId="40" xfId="3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top" wrapText="1"/>
    </xf>
    <xf numFmtId="0" fontId="15" fillId="0" borderId="39" xfId="3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1" xfId="3" applyFont="1" applyFill="1" applyBorder="1" applyAlignment="1">
      <alignment horizontal="center" vertical="top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3" xfId="3" applyFont="1" applyFill="1" applyBorder="1" applyAlignment="1">
      <alignment horizontal="center" vertical="center" wrapText="1"/>
    </xf>
    <xf numFmtId="0" fontId="15" fillId="0" borderId="42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44" xfId="3" applyFont="1" applyFill="1" applyBorder="1" applyAlignment="1">
      <alignment horizontal="center" vertical="center" wrapText="1"/>
    </xf>
    <xf numFmtId="166" fontId="15" fillId="0" borderId="1" xfId="3" applyNumberFormat="1" applyFont="1" applyFill="1" applyBorder="1" applyAlignment="1">
      <alignment horizontal="center" vertical="top"/>
    </xf>
    <xf numFmtId="166" fontId="15" fillId="0" borderId="3" xfId="3" applyNumberFormat="1" applyFont="1" applyFill="1" applyBorder="1" applyAlignment="1">
      <alignment horizontal="center" vertical="top"/>
    </xf>
    <xf numFmtId="166" fontId="15" fillId="0" borderId="25" xfId="3" applyNumberFormat="1" applyFont="1" applyFill="1" applyBorder="1" applyAlignment="1">
      <alignment horizontal="center" vertical="top"/>
    </xf>
    <xf numFmtId="0" fontId="15" fillId="0" borderId="38" xfId="3" applyFont="1" applyFill="1" applyBorder="1" applyAlignment="1">
      <alignment horizontal="center" vertical="top" wrapText="1"/>
    </xf>
    <xf numFmtId="0" fontId="19" fillId="0" borderId="6" xfId="107" applyNumberFormat="1" applyFont="1" applyFill="1" applyBorder="1" applyAlignment="1">
      <alignment horizontal="left" vertical="top" wrapText="1"/>
    </xf>
    <xf numFmtId="0" fontId="19" fillId="0" borderId="7" xfId="107" applyNumberFormat="1" applyFont="1" applyFill="1" applyBorder="1" applyAlignment="1">
      <alignment horizontal="left" vertical="top" wrapText="1"/>
    </xf>
    <xf numFmtId="0" fontId="19" fillId="0" borderId="8" xfId="107" applyNumberFormat="1" applyFont="1" applyFill="1" applyBorder="1" applyAlignment="1">
      <alignment horizontal="left" vertical="top" wrapText="1"/>
    </xf>
    <xf numFmtId="0" fontId="19" fillId="0" borderId="17" xfId="107" applyNumberFormat="1" applyFont="1" applyFill="1" applyBorder="1" applyAlignment="1">
      <alignment horizontal="left" vertical="top" wrapText="1"/>
    </xf>
    <xf numFmtId="0" fontId="19" fillId="0" borderId="0" xfId="107" applyNumberFormat="1" applyFont="1" applyFill="1" applyBorder="1" applyAlignment="1">
      <alignment horizontal="left" vertical="top" wrapText="1"/>
    </xf>
    <xf numFmtId="0" fontId="19" fillId="0" borderId="18" xfId="107" applyNumberFormat="1" applyFont="1" applyFill="1" applyBorder="1" applyAlignment="1">
      <alignment horizontal="left" vertical="top" wrapText="1"/>
    </xf>
    <xf numFmtId="0" fontId="19" fillId="0" borderId="19" xfId="107" applyNumberFormat="1" applyFont="1" applyFill="1" applyBorder="1" applyAlignment="1">
      <alignment horizontal="left" vertical="top" wrapText="1"/>
    </xf>
    <xf numFmtId="0" fontId="19" fillId="0" borderId="21" xfId="107" applyNumberFormat="1" applyFont="1" applyFill="1" applyBorder="1" applyAlignment="1">
      <alignment horizontal="left" vertical="top" wrapText="1"/>
    </xf>
    <xf numFmtId="0" fontId="19" fillId="0" borderId="22" xfId="107" applyNumberFormat="1" applyFont="1" applyFill="1" applyBorder="1" applyAlignment="1">
      <alignment horizontal="left" vertical="top" wrapText="1"/>
    </xf>
    <xf numFmtId="0" fontId="3" fillId="0" borderId="2" xfId="107" applyNumberFormat="1" applyFont="1" applyFill="1" applyBorder="1" applyAlignment="1">
      <alignment horizontal="center" vertical="top" wrapText="1"/>
    </xf>
    <xf numFmtId="0" fontId="18" fillId="0" borderId="31" xfId="3" applyFont="1" applyFill="1" applyBorder="1" applyAlignment="1">
      <alignment horizontal="center" vertical="top" wrapText="1"/>
    </xf>
    <xf numFmtId="0" fontId="18" fillId="0" borderId="3" xfId="3" applyFont="1" applyFill="1" applyBorder="1" applyAlignment="1">
      <alignment horizontal="center" vertical="top" wrapText="1"/>
    </xf>
    <xf numFmtId="0" fontId="18" fillId="0" borderId="25" xfId="3" applyFont="1" applyFill="1" applyBorder="1" applyAlignment="1">
      <alignment horizontal="center" vertical="top" wrapText="1"/>
    </xf>
    <xf numFmtId="0" fontId="18" fillId="0" borderId="4" xfId="3" applyFont="1" applyFill="1" applyBorder="1" applyAlignment="1">
      <alignment horizontal="center" vertical="top" wrapText="1"/>
    </xf>
    <xf numFmtId="0" fontId="15" fillId="0" borderId="2" xfId="3" applyFont="1" applyFill="1" applyBorder="1" applyAlignment="1">
      <alignment horizontal="center" vertical="top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25" xfId="3" applyFont="1" applyFill="1" applyBorder="1" applyAlignment="1">
      <alignment horizontal="center" vertical="center" wrapText="1"/>
    </xf>
    <xf numFmtId="0" fontId="25" fillId="0" borderId="17" xfId="0" applyFont="1" applyFill="1" applyBorder="1"/>
    <xf numFmtId="0" fontId="25" fillId="0" borderId="19" xfId="0" applyFont="1" applyFill="1" applyBorder="1"/>
    <xf numFmtId="0" fontId="15" fillId="0" borderId="7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Fill="1" applyBorder="1" applyAlignment="1">
      <alignment horizontal="left"/>
    </xf>
    <xf numFmtId="0" fontId="15" fillId="0" borderId="19" xfId="0" applyFont="1" applyFill="1" applyBorder="1" applyAlignment="1">
      <alignment horizontal="left"/>
    </xf>
    <xf numFmtId="0" fontId="15" fillId="0" borderId="21" xfId="0" applyFont="1" applyFill="1" applyBorder="1" applyAlignment="1">
      <alignment horizontal="left"/>
    </xf>
    <xf numFmtId="0" fontId="15" fillId="0" borderId="22" xfId="0" applyFont="1" applyFill="1" applyBorder="1" applyAlignment="1">
      <alignment horizontal="left"/>
    </xf>
    <xf numFmtId="0" fontId="15" fillId="0" borderId="31" xfId="3" applyFont="1" applyFill="1" applyBorder="1" applyAlignment="1">
      <alignment horizontal="center" vertical="top" wrapText="1"/>
    </xf>
    <xf numFmtId="0" fontId="15" fillId="0" borderId="32" xfId="3" applyFont="1" applyFill="1" applyBorder="1" applyAlignment="1">
      <alignment horizontal="center" vertical="top" wrapText="1"/>
    </xf>
    <xf numFmtId="0" fontId="15" fillId="0" borderId="20" xfId="3" applyFont="1" applyFill="1" applyBorder="1" applyAlignment="1">
      <alignment horizontal="center" vertical="top" wrapText="1"/>
    </xf>
    <xf numFmtId="0" fontId="1" fillId="2" borderId="30" xfId="3" applyFont="1" applyFill="1" applyBorder="1" applyAlignment="1">
      <alignment horizontal="left" vertical="top" wrapText="1"/>
    </xf>
    <xf numFmtId="0" fontId="1" fillId="2" borderId="20" xfId="3" applyFont="1" applyFill="1" applyBorder="1" applyAlignment="1">
      <alignment horizontal="left" vertical="top" wrapText="1"/>
    </xf>
    <xf numFmtId="0" fontId="1" fillId="2" borderId="29" xfId="3" applyFont="1" applyFill="1" applyBorder="1" applyAlignment="1">
      <alignment horizontal="left" vertical="top" wrapText="1"/>
    </xf>
    <xf numFmtId="0" fontId="15" fillId="0" borderId="2" xfId="0" applyNumberFormat="1" applyFont="1" applyFill="1" applyBorder="1" applyAlignment="1">
      <alignment horizontal="left" vertical="center" wrapText="1"/>
    </xf>
    <xf numFmtId="2" fontId="15" fillId="0" borderId="1" xfId="3" applyNumberFormat="1" applyFont="1" applyFill="1" applyBorder="1" applyAlignment="1">
      <alignment horizontal="right" vertical="center"/>
    </xf>
    <xf numFmtId="2" fontId="15" fillId="0" borderId="4" xfId="3" applyNumberFormat="1" applyFont="1" applyFill="1" applyBorder="1" applyAlignment="1">
      <alignment horizontal="right" vertical="center"/>
    </xf>
    <xf numFmtId="1" fontId="18" fillId="0" borderId="31" xfId="3" applyNumberFormat="1" applyFont="1" applyFill="1" applyBorder="1" applyAlignment="1">
      <alignment horizontal="center" vertical="top"/>
    </xf>
    <xf numFmtId="1" fontId="18" fillId="0" borderId="3" xfId="3" applyNumberFormat="1" applyFont="1" applyFill="1" applyBorder="1" applyAlignment="1">
      <alignment horizontal="center" vertical="top"/>
    </xf>
    <xf numFmtId="0" fontId="18" fillId="0" borderId="32" xfId="3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8" fillId="0" borderId="9" xfId="58" applyFont="1" applyFill="1" applyBorder="1" applyAlignment="1">
      <alignment horizontal="left" vertical="center" wrapText="1"/>
    </xf>
    <xf numFmtId="0" fontId="18" fillId="0" borderId="14" xfId="58" applyFont="1" applyFill="1" applyBorder="1" applyAlignment="1">
      <alignment horizontal="left" vertical="center" wrapText="1"/>
    </xf>
    <xf numFmtId="0" fontId="18" fillId="0" borderId="5" xfId="58" applyFont="1" applyFill="1" applyBorder="1" applyAlignment="1">
      <alignment horizontal="left" vertical="center" wrapText="1"/>
    </xf>
    <xf numFmtId="49" fontId="3" fillId="0" borderId="6" xfId="107" applyNumberFormat="1" applyFont="1" applyFill="1" applyBorder="1" applyAlignment="1" applyProtection="1">
      <alignment vertical="top" wrapText="1"/>
      <protection locked="0"/>
    </xf>
    <xf numFmtId="0" fontId="25" fillId="0" borderId="7" xfId="0" applyFont="1" applyFill="1" applyBorder="1" applyAlignment="1"/>
    <xf numFmtId="0" fontId="25" fillId="0" borderId="8" xfId="0" applyFont="1" applyFill="1" applyBorder="1" applyAlignment="1"/>
    <xf numFmtId="0" fontId="25" fillId="0" borderId="17" xfId="0" applyFont="1" applyFill="1" applyBorder="1" applyAlignment="1"/>
    <xf numFmtId="0" fontId="25" fillId="0" borderId="0" xfId="0" applyFont="1" applyFill="1" applyBorder="1" applyAlignment="1"/>
    <xf numFmtId="0" fontId="25" fillId="0" borderId="18" xfId="0" applyFont="1" applyFill="1" applyBorder="1" applyAlignment="1"/>
    <xf numFmtId="0" fontId="25" fillId="0" borderId="33" xfId="0" applyFont="1" applyFill="1" applyBorder="1" applyAlignment="1"/>
    <xf numFmtId="0" fontId="25" fillId="0" borderId="34" xfId="0" applyFont="1" applyFill="1" applyBorder="1" applyAlignment="1"/>
    <xf numFmtId="0" fontId="25" fillId="0" borderId="35" xfId="0" applyFont="1" applyFill="1" applyBorder="1" applyAlignment="1"/>
    <xf numFmtId="2" fontId="15" fillId="0" borderId="1" xfId="3" applyNumberFormat="1" applyFont="1" applyFill="1" applyBorder="1" applyAlignment="1">
      <alignment horizontal="center" vertical="top" wrapText="1"/>
    </xf>
    <xf numFmtId="2" fontId="15" fillId="0" borderId="3" xfId="3" applyNumberFormat="1" applyFont="1" applyFill="1" applyBorder="1" applyAlignment="1">
      <alignment horizontal="center" vertical="top" wrapText="1"/>
    </xf>
    <xf numFmtId="2" fontId="15" fillId="0" borderId="25" xfId="3" applyNumberFormat="1" applyFont="1" applyFill="1" applyBorder="1" applyAlignment="1">
      <alignment horizontal="center" vertical="top" wrapText="1"/>
    </xf>
    <xf numFmtId="2" fontId="18" fillId="0" borderId="3" xfId="3" applyNumberFormat="1" applyFont="1" applyFill="1" applyBorder="1" applyAlignment="1">
      <alignment horizontal="center" vertical="top"/>
    </xf>
    <xf numFmtId="2" fontId="18" fillId="0" borderId="25" xfId="3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1" fillId="0" borderId="2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3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165" fontId="2" fillId="0" borderId="1" xfId="107" applyNumberFormat="1" applyFont="1" applyFill="1" applyBorder="1" applyAlignment="1">
      <alignment horizontal="center" vertical="center" wrapText="1"/>
    </xf>
    <xf numFmtId="165" fontId="2" fillId="0" borderId="3" xfId="107" applyNumberFormat="1" applyFont="1" applyFill="1" applyBorder="1" applyAlignment="1">
      <alignment horizontal="center" vertical="center" wrapText="1"/>
    </xf>
    <xf numFmtId="165" fontId="2" fillId="0" borderId="4" xfId="107" applyNumberFormat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left" vertical="top" wrapText="1"/>
    </xf>
    <xf numFmtId="166" fontId="5" fillId="0" borderId="3" xfId="3" applyNumberFormat="1" applyFont="1" applyFill="1" applyBorder="1" applyAlignment="1">
      <alignment horizontal="left" vertical="top" wrapText="1"/>
    </xf>
    <xf numFmtId="166" fontId="5" fillId="0" borderId="4" xfId="3" applyNumberFormat="1" applyFont="1" applyFill="1" applyBorder="1" applyAlignment="1">
      <alignment horizontal="left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</cellXfs>
  <cellStyles count="113">
    <cellStyle name="Гиперссылка" xfId="1" builtinId="8"/>
    <cellStyle name="Обычный" xfId="0" builtinId="0"/>
    <cellStyle name="Обычный 2" xfId="2"/>
    <cellStyle name="Обычный 2 2" xfId="3"/>
    <cellStyle name="Обычный 2 2 10" xfId="4"/>
    <cellStyle name="Обычный 2 2 11" xfId="5"/>
    <cellStyle name="Обычный 2 2 2" xfId="6"/>
    <cellStyle name="Обычный 2 2 2 2" xfId="7"/>
    <cellStyle name="Обычный 2 2 2 2 2" xfId="8"/>
    <cellStyle name="Обычный 2 2 2 2 3" xfId="9"/>
    <cellStyle name="Обычный 2 2 2 2 4" xfId="10"/>
    <cellStyle name="Обычный 2 2 2 2 5" xfId="11"/>
    <cellStyle name="Обычный 2 2 2 2 6" xfId="12"/>
    <cellStyle name="Обычный 2 2 2 3" xfId="13"/>
    <cellStyle name="Обычный 2 2 2 4" xfId="14"/>
    <cellStyle name="Обычный 2 2 2 5" xfId="15"/>
    <cellStyle name="Обычный 2 2 2 6" xfId="16"/>
    <cellStyle name="Обычный 2 2 2 7" xfId="17"/>
    <cellStyle name="Обычный 2 2 3" xfId="18"/>
    <cellStyle name="Обычный 2 2 3 2" xfId="19"/>
    <cellStyle name="Обычный 2 2 3 2 2" xfId="20"/>
    <cellStyle name="Обычный 2 2 3 2 3" xfId="21"/>
    <cellStyle name="Обычный 2 2 3 2 4" xfId="22"/>
    <cellStyle name="Обычный 2 2 3 2 5" xfId="23"/>
    <cellStyle name="Обычный 2 2 3 2 6" xfId="24"/>
    <cellStyle name="Обычный 2 2 3 3" xfId="25"/>
    <cellStyle name="Обычный 2 2 3 4" xfId="26"/>
    <cellStyle name="Обычный 2 2 3 5" xfId="27"/>
    <cellStyle name="Обычный 2 2 3 6" xfId="28"/>
    <cellStyle name="Обычный 2 2 3 7" xfId="29"/>
    <cellStyle name="Обычный 2 2 4" xfId="30"/>
    <cellStyle name="Обычный 2 2 4 2" xfId="31"/>
    <cellStyle name="Обычный 2 2 4 2 2" xfId="32"/>
    <cellStyle name="Обычный 2 2 4 2 3" xfId="33"/>
    <cellStyle name="Обычный 2 2 4 2 4" xfId="34"/>
    <cellStyle name="Обычный 2 2 4 2 5" xfId="35"/>
    <cellStyle name="Обычный 2 2 4 2 6" xfId="36"/>
    <cellStyle name="Обычный 2 2 4 3" xfId="37"/>
    <cellStyle name="Обычный 2 2 4 4" xfId="38"/>
    <cellStyle name="Обычный 2 2 4 5" xfId="39"/>
    <cellStyle name="Обычный 2 2 4 6" xfId="40"/>
    <cellStyle name="Обычный 2 2 4 7" xfId="41"/>
    <cellStyle name="Обычный 2 2 5" xfId="42"/>
    <cellStyle name="Обычный 2 2 5 2" xfId="43"/>
    <cellStyle name="Обычный 2 2 5 3" xfId="44"/>
    <cellStyle name="Обычный 2 2 5 4" xfId="45"/>
    <cellStyle name="Обычный 2 2 5 5" xfId="46"/>
    <cellStyle name="Обычный 2 2 5 6" xfId="47"/>
    <cellStyle name="Обычный 2 2 6" xfId="48"/>
    <cellStyle name="Обычный 2 2 6 2" xfId="49"/>
    <cellStyle name="Обычный 2 2 6 3" xfId="50"/>
    <cellStyle name="Обычный 2 2 6 4" xfId="51"/>
    <cellStyle name="Обычный 2 2 6 5" xfId="52"/>
    <cellStyle name="Обычный 2 2 6 6" xfId="53"/>
    <cellStyle name="Обычный 2 2 7" xfId="54"/>
    <cellStyle name="Обычный 2 2 7 2" xfId="55"/>
    <cellStyle name="Обычный 2 2 8" xfId="56"/>
    <cellStyle name="Обычный 2 2 9" xfId="57"/>
    <cellStyle name="Обычный 2 2_30-ра" xfId="58"/>
    <cellStyle name="Обычный 3" xfId="59"/>
    <cellStyle name="Обычный 4" xfId="60"/>
    <cellStyle name="Обычный 4 10" xfId="61"/>
    <cellStyle name="Обычный 4 2" xfId="62"/>
    <cellStyle name="Обычный 4 2 2" xfId="63"/>
    <cellStyle name="Обычный 4 2 2 2" xfId="64"/>
    <cellStyle name="Обычный 4 2 2 3" xfId="65"/>
    <cellStyle name="Обычный 4 2 2 4" xfId="66"/>
    <cellStyle name="Обычный 4 2 2 5" xfId="67"/>
    <cellStyle name="Обычный 4 2 2 6" xfId="68"/>
    <cellStyle name="Обычный 4 2 3" xfId="69"/>
    <cellStyle name="Обычный 4 2 4" xfId="70"/>
    <cellStyle name="Обычный 4 2 5" xfId="71"/>
    <cellStyle name="Обычный 4 2 6" xfId="72"/>
    <cellStyle name="Обычный 4 2 7" xfId="73"/>
    <cellStyle name="Обычный 4 3" xfId="74"/>
    <cellStyle name="Обычный 4 3 2" xfId="75"/>
    <cellStyle name="Обычный 4 3 2 2" xfId="76"/>
    <cellStyle name="Обычный 4 3 2 3" xfId="77"/>
    <cellStyle name="Обычный 4 3 2 4" xfId="78"/>
    <cellStyle name="Обычный 4 3 2 5" xfId="79"/>
    <cellStyle name="Обычный 4 3 2 6" xfId="80"/>
    <cellStyle name="Обычный 4 3 3" xfId="81"/>
    <cellStyle name="Обычный 4 3 4" xfId="82"/>
    <cellStyle name="Обычный 4 3 5" xfId="83"/>
    <cellStyle name="Обычный 4 3 6" xfId="84"/>
    <cellStyle name="Обычный 4 3 7" xfId="85"/>
    <cellStyle name="Обычный 4 4" xfId="86"/>
    <cellStyle name="Обычный 4 4 2" xfId="87"/>
    <cellStyle name="Обычный 4 4 3" xfId="88"/>
    <cellStyle name="Обычный 4 4 4" xfId="89"/>
    <cellStyle name="Обычный 4 4 5" xfId="90"/>
    <cellStyle name="Обычный 4 4 6" xfId="91"/>
    <cellStyle name="Обычный 4 5" xfId="92"/>
    <cellStyle name="Обычный 4 5 2" xfId="93"/>
    <cellStyle name="Обычный 4 5 3" xfId="94"/>
    <cellStyle name="Обычный 4 5 4" xfId="95"/>
    <cellStyle name="Обычный 4 5 5" xfId="96"/>
    <cellStyle name="Обычный 4 5 6" xfId="97"/>
    <cellStyle name="Обычный 4 6" xfId="98"/>
    <cellStyle name="Обычный 4 7" xfId="99"/>
    <cellStyle name="Обычный 4 8" xfId="100"/>
    <cellStyle name="Обычный 4 9" xfId="101"/>
    <cellStyle name="Процентный 2" xfId="102"/>
    <cellStyle name="Процентный 2 2" xfId="103"/>
    <cellStyle name="Процентный 3" xfId="104"/>
    <cellStyle name="Процентный 4" xfId="105"/>
    <cellStyle name="Финансовый 2" xfId="106"/>
    <cellStyle name="Финансовый 2 2" xfId="107"/>
    <cellStyle name="Финансовый 3" xfId="108"/>
    <cellStyle name="Финансовый 3 2" xfId="109"/>
    <cellStyle name="Финансовый 4" xfId="110"/>
    <cellStyle name="Финансовый 5" xfId="111"/>
    <cellStyle name="Финансовый 6" xfId="11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2012604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DX381"/>
  <sheetViews>
    <sheetView tabSelected="1" view="pageBreakPreview" topLeftCell="A94" zoomScale="75" zoomScaleNormal="43" workbookViewId="0">
      <selection activeCell="A2" sqref="A2:P2"/>
    </sheetView>
  </sheetViews>
  <sheetFormatPr defaultRowHeight="18.75" outlineLevelCol="1"/>
  <cols>
    <col min="1" max="1" width="7.28515625" style="61" customWidth="1"/>
    <col min="2" max="2" width="28.7109375" style="62" customWidth="1"/>
    <col min="3" max="3" width="51.85546875" style="62" customWidth="1"/>
    <col min="4" max="4" width="18.7109375" style="62" customWidth="1"/>
    <col min="5" max="5" width="13.85546875" style="62" customWidth="1"/>
    <col min="6" max="6" width="15.5703125" style="120" customWidth="1"/>
    <col min="7" max="7" width="18.28515625" style="62" customWidth="1"/>
    <col min="8" max="8" width="17.42578125" style="62" customWidth="1"/>
    <col min="9" max="9" width="11.5703125" style="62" customWidth="1"/>
    <col min="10" max="10" width="12.28515625" style="62" customWidth="1"/>
    <col min="11" max="11" width="31.7109375" style="62" customWidth="1"/>
    <col min="12" max="12" width="11.42578125" style="62" customWidth="1"/>
    <col min="13" max="13" width="11.85546875" style="62" customWidth="1"/>
    <col min="14" max="14" width="11.5703125" style="62" customWidth="1"/>
    <col min="15" max="15" width="14.5703125" style="62" customWidth="1"/>
    <col min="16" max="16" width="30" style="62" customWidth="1"/>
    <col min="17" max="17" width="9.5703125" hidden="1" customWidth="1" outlineLevel="1"/>
    <col min="18" max="18" width="9.140625" collapsed="1"/>
  </cols>
  <sheetData>
    <row r="1" spans="1:128" ht="23.45" customHeight="1">
      <c r="C1" s="63"/>
      <c r="D1" s="63"/>
      <c r="F1" s="64"/>
      <c r="M1" s="65"/>
      <c r="P1" s="66" t="s">
        <v>226</v>
      </c>
    </row>
    <row r="2" spans="1:128" s="27" customFormat="1" ht="40.5" customHeight="1">
      <c r="A2" s="286" t="s">
        <v>256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1:128" s="27" customFormat="1" ht="23.45" customHeight="1" thickBot="1">
      <c r="A3" s="67"/>
      <c r="B3" s="67"/>
      <c r="C3" s="67"/>
      <c r="D3" s="67"/>
      <c r="E3" s="67"/>
      <c r="F3" s="68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28" s="28" customFormat="1" ht="57" customHeight="1">
      <c r="A4" s="287" t="s">
        <v>169</v>
      </c>
      <c r="B4" s="289" t="s">
        <v>205</v>
      </c>
      <c r="C4" s="282" t="s">
        <v>46</v>
      </c>
      <c r="D4" s="283"/>
      <c r="E4" s="284"/>
      <c r="F4" s="294" t="s">
        <v>209</v>
      </c>
      <c r="G4" s="295"/>
      <c r="H4" s="295"/>
      <c r="I4" s="295"/>
      <c r="J4" s="296"/>
      <c r="K4" s="285" t="s">
        <v>214</v>
      </c>
      <c r="L4" s="285"/>
      <c r="M4" s="285"/>
      <c r="N4" s="285"/>
      <c r="O4" s="289" t="s">
        <v>217</v>
      </c>
      <c r="P4" s="292" t="s">
        <v>220</v>
      </c>
    </row>
    <row r="5" spans="1:128" s="28" customFormat="1" ht="168" customHeight="1">
      <c r="A5" s="288"/>
      <c r="B5" s="290"/>
      <c r="C5" s="70" t="s">
        <v>257</v>
      </c>
      <c r="D5" s="70" t="s">
        <v>206</v>
      </c>
      <c r="E5" s="71" t="s">
        <v>207</v>
      </c>
      <c r="F5" s="72" t="s">
        <v>172</v>
      </c>
      <c r="G5" s="70" t="s">
        <v>258</v>
      </c>
      <c r="H5" s="70" t="s">
        <v>259</v>
      </c>
      <c r="I5" s="70" t="s">
        <v>211</v>
      </c>
      <c r="J5" s="70" t="s">
        <v>212</v>
      </c>
      <c r="K5" s="70" t="s">
        <v>218</v>
      </c>
      <c r="L5" s="73" t="s">
        <v>260</v>
      </c>
      <c r="M5" s="73" t="s">
        <v>261</v>
      </c>
      <c r="N5" s="73" t="s">
        <v>215</v>
      </c>
      <c r="O5" s="290"/>
      <c r="P5" s="293"/>
    </row>
    <row r="6" spans="1:128" s="26" customFormat="1" ht="78.75">
      <c r="A6" s="74"/>
      <c r="B6" s="70">
        <v>1</v>
      </c>
      <c r="C6" s="70">
        <v>2</v>
      </c>
      <c r="D6" s="70">
        <v>3</v>
      </c>
      <c r="E6" s="70" t="s">
        <v>208</v>
      </c>
      <c r="F6" s="75">
        <v>5</v>
      </c>
      <c r="G6" s="70">
        <v>6</v>
      </c>
      <c r="H6" s="70">
        <v>7</v>
      </c>
      <c r="I6" s="70" t="s">
        <v>210</v>
      </c>
      <c r="J6" s="70" t="s">
        <v>213</v>
      </c>
      <c r="K6" s="70">
        <v>10</v>
      </c>
      <c r="L6" s="70">
        <v>11</v>
      </c>
      <c r="M6" s="70">
        <v>12</v>
      </c>
      <c r="N6" s="70" t="s">
        <v>216</v>
      </c>
      <c r="O6" s="76" t="s">
        <v>225</v>
      </c>
      <c r="P6" s="77">
        <v>15</v>
      </c>
      <c r="Q6" s="32"/>
      <c r="R6" s="32"/>
      <c r="S6" s="32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29"/>
    </row>
    <row r="7" spans="1:128" s="30" customFormat="1" ht="189">
      <c r="A7" s="277">
        <v>1</v>
      </c>
      <c r="B7" s="262" t="s">
        <v>262</v>
      </c>
      <c r="C7" s="34">
        <v>17</v>
      </c>
      <c r="D7" s="34">
        <v>17</v>
      </c>
      <c r="E7" s="34">
        <v>100</v>
      </c>
      <c r="F7" s="60" t="s">
        <v>175</v>
      </c>
      <c r="G7" s="33">
        <f>G8+G9+G10+G11</f>
        <v>127758135.34999999</v>
      </c>
      <c r="H7" s="33">
        <f>H8+H9+H10+H11</f>
        <v>126442537.08</v>
      </c>
      <c r="I7" s="33">
        <f>H7/G7*100</f>
        <v>98.970243056228199</v>
      </c>
      <c r="J7" s="56">
        <f>E7/I7*100</f>
        <v>101.04047126891136</v>
      </c>
      <c r="K7" s="100" t="s">
        <v>227</v>
      </c>
      <c r="L7" s="101">
        <v>100</v>
      </c>
      <c r="M7" s="102">
        <v>50.1</v>
      </c>
      <c r="N7" s="103">
        <f>M7/L7*100</f>
        <v>50.1</v>
      </c>
      <c r="O7" s="297">
        <f>N25*J7/100</f>
        <v>70.730602983816382</v>
      </c>
      <c r="P7" s="243" t="s">
        <v>147</v>
      </c>
      <c r="Q7" s="32"/>
      <c r="R7" s="32"/>
      <c r="S7" s="32"/>
    </row>
    <row r="8" spans="1:128" s="30" customFormat="1" ht="126" customHeight="1">
      <c r="A8" s="278"/>
      <c r="B8" s="263"/>
      <c r="C8" s="267" t="s">
        <v>251</v>
      </c>
      <c r="D8" s="268"/>
      <c r="E8" s="269"/>
      <c r="F8" s="104" t="s">
        <v>222</v>
      </c>
      <c r="G8" s="105">
        <v>8186700</v>
      </c>
      <c r="H8" s="105">
        <v>8186700</v>
      </c>
      <c r="I8" s="33">
        <f>H8/G8*100</f>
        <v>100</v>
      </c>
      <c r="J8" s="56">
        <f>E8/I8*100</f>
        <v>0</v>
      </c>
      <c r="K8" s="106" t="s">
        <v>228</v>
      </c>
      <c r="L8" s="73">
        <v>0</v>
      </c>
      <c r="M8" s="102">
        <v>0</v>
      </c>
      <c r="N8" s="103">
        <v>0</v>
      </c>
      <c r="O8" s="298"/>
      <c r="P8" s="244"/>
      <c r="Q8" s="32"/>
      <c r="R8" s="32"/>
      <c r="S8" s="32"/>
    </row>
    <row r="9" spans="1:128" s="30" customFormat="1" ht="157.5" customHeight="1">
      <c r="A9" s="278"/>
      <c r="B9" s="263"/>
      <c r="C9" s="270"/>
      <c r="D9" s="271"/>
      <c r="E9" s="272"/>
      <c r="F9" s="104" t="s">
        <v>221</v>
      </c>
      <c r="G9" s="105">
        <v>96913200</v>
      </c>
      <c r="H9" s="105">
        <v>96490800</v>
      </c>
      <c r="I9" s="33">
        <f>H9/G9*100</f>
        <v>99.56414606059856</v>
      </c>
      <c r="J9" s="56">
        <f>E9/I9*100</f>
        <v>0</v>
      </c>
      <c r="K9" s="106" t="s">
        <v>148</v>
      </c>
      <c r="L9" s="101">
        <v>100</v>
      </c>
      <c r="M9" s="102">
        <v>50</v>
      </c>
      <c r="N9" s="103">
        <f t="shared" ref="N9:N24" si="0">M9/L9*100</f>
        <v>50</v>
      </c>
      <c r="O9" s="298"/>
      <c r="P9" s="244"/>
      <c r="Q9" s="32"/>
      <c r="R9" s="32"/>
      <c r="S9" s="32"/>
    </row>
    <row r="10" spans="1:128" s="30" customFormat="1" ht="141.75">
      <c r="A10" s="278"/>
      <c r="B10" s="263"/>
      <c r="C10" s="270"/>
      <c r="D10" s="271"/>
      <c r="E10" s="272"/>
      <c r="F10" s="104" t="s">
        <v>223</v>
      </c>
      <c r="G10" s="105">
        <v>17483200</v>
      </c>
      <c r="H10" s="105">
        <v>17476000</v>
      </c>
      <c r="I10" s="33">
        <f>H10/G10*100</f>
        <v>99.958817607760594</v>
      </c>
      <c r="J10" s="56">
        <f>E10/I10*100</f>
        <v>0</v>
      </c>
      <c r="K10" s="106" t="s">
        <v>229</v>
      </c>
      <c r="L10" s="101">
        <v>0</v>
      </c>
      <c r="M10" s="102">
        <v>0</v>
      </c>
      <c r="N10" s="103">
        <v>0</v>
      </c>
      <c r="O10" s="298"/>
      <c r="P10" s="244"/>
      <c r="Q10" s="32"/>
      <c r="R10" s="32"/>
      <c r="S10" s="32"/>
    </row>
    <row r="11" spans="1:128" s="30" customFormat="1" ht="173.25">
      <c r="A11" s="278"/>
      <c r="B11" s="263"/>
      <c r="C11" s="270"/>
      <c r="D11" s="271"/>
      <c r="E11" s="272"/>
      <c r="F11" s="60" t="s">
        <v>224</v>
      </c>
      <c r="G11" s="105">
        <v>5175035.3499999996</v>
      </c>
      <c r="H11" s="105">
        <v>4289037.08</v>
      </c>
      <c r="I11" s="33">
        <f>H11/G11*100</f>
        <v>82.879377432658501</v>
      </c>
      <c r="J11" s="56">
        <f>E11/I11*100</f>
        <v>0</v>
      </c>
      <c r="K11" s="106" t="s">
        <v>230</v>
      </c>
      <c r="L11" s="101">
        <v>85</v>
      </c>
      <c r="M11" s="102">
        <v>85</v>
      </c>
      <c r="N11" s="103">
        <f t="shared" si="0"/>
        <v>100</v>
      </c>
      <c r="O11" s="298"/>
      <c r="P11" s="244"/>
      <c r="Q11" s="32"/>
      <c r="R11" s="32"/>
      <c r="S11" s="32"/>
    </row>
    <row r="12" spans="1:128" s="30" customFormat="1" ht="63">
      <c r="A12" s="278"/>
      <c r="B12" s="263"/>
      <c r="C12" s="270"/>
      <c r="D12" s="271"/>
      <c r="E12" s="272"/>
      <c r="F12" s="107"/>
      <c r="G12" s="108"/>
      <c r="H12" s="108"/>
      <c r="I12" s="108"/>
      <c r="J12" s="109"/>
      <c r="K12" s="110" t="s">
        <v>252</v>
      </c>
      <c r="L12" s="111">
        <v>100</v>
      </c>
      <c r="M12" s="111">
        <v>91.36</v>
      </c>
      <c r="N12" s="103">
        <f t="shared" si="0"/>
        <v>91.36</v>
      </c>
      <c r="O12" s="298"/>
      <c r="P12" s="244"/>
      <c r="Q12" s="32"/>
      <c r="R12" s="32"/>
      <c r="S12" s="32"/>
    </row>
    <row r="13" spans="1:128" s="30" customFormat="1" ht="110.25">
      <c r="A13" s="278"/>
      <c r="B13" s="263"/>
      <c r="C13" s="270"/>
      <c r="D13" s="271"/>
      <c r="E13" s="272"/>
      <c r="F13" s="112"/>
      <c r="G13" s="96"/>
      <c r="H13" s="96"/>
      <c r="I13" s="96"/>
      <c r="J13" s="113"/>
      <c r="K13" s="110" t="s">
        <v>231</v>
      </c>
      <c r="L13" s="111">
        <v>100</v>
      </c>
      <c r="M13" s="111">
        <v>100</v>
      </c>
      <c r="N13" s="103">
        <f t="shared" si="0"/>
        <v>100</v>
      </c>
      <c r="O13" s="298"/>
      <c r="P13" s="244"/>
      <c r="Q13" s="32"/>
      <c r="R13" s="32"/>
      <c r="S13" s="32"/>
    </row>
    <row r="14" spans="1:128" s="30" customFormat="1" ht="173.25">
      <c r="A14" s="278"/>
      <c r="B14" s="263"/>
      <c r="C14" s="270"/>
      <c r="D14" s="271"/>
      <c r="E14" s="272"/>
      <c r="F14" s="112"/>
      <c r="G14" s="96"/>
      <c r="H14" s="96"/>
      <c r="I14" s="96"/>
      <c r="J14" s="113"/>
      <c r="K14" s="110" t="s">
        <v>232</v>
      </c>
      <c r="L14" s="111">
        <v>0</v>
      </c>
      <c r="M14" s="111">
        <v>0</v>
      </c>
      <c r="N14" s="103">
        <v>0</v>
      </c>
      <c r="O14" s="298"/>
      <c r="P14" s="244"/>
      <c r="Q14" s="32"/>
      <c r="R14" s="32"/>
      <c r="S14" s="32"/>
    </row>
    <row r="15" spans="1:128" s="30" customFormat="1" ht="157.5">
      <c r="A15" s="278"/>
      <c r="B15" s="263"/>
      <c r="C15" s="270"/>
      <c r="D15" s="271"/>
      <c r="E15" s="272"/>
      <c r="F15" s="112"/>
      <c r="G15" s="96"/>
      <c r="H15" s="96"/>
      <c r="I15" s="96"/>
      <c r="J15" s="113"/>
      <c r="K15" s="110" t="s">
        <v>233</v>
      </c>
      <c r="L15" s="111">
        <v>0</v>
      </c>
      <c r="M15" s="111">
        <v>0</v>
      </c>
      <c r="N15" s="103">
        <v>0</v>
      </c>
      <c r="O15" s="298"/>
      <c r="P15" s="244"/>
      <c r="Q15" s="32"/>
      <c r="R15" s="32"/>
      <c r="S15" s="32"/>
    </row>
    <row r="16" spans="1:128" s="30" customFormat="1" ht="78.75">
      <c r="A16" s="278"/>
      <c r="B16" s="263"/>
      <c r="C16" s="270"/>
      <c r="D16" s="271"/>
      <c r="E16" s="272"/>
      <c r="F16" s="112"/>
      <c r="G16" s="96"/>
      <c r="H16" s="96"/>
      <c r="I16" s="96"/>
      <c r="J16" s="113"/>
      <c r="K16" s="110" t="s">
        <v>253</v>
      </c>
      <c r="L16" s="111">
        <v>100</v>
      </c>
      <c r="M16" s="111">
        <v>84</v>
      </c>
      <c r="N16" s="103">
        <f t="shared" si="0"/>
        <v>84</v>
      </c>
      <c r="O16" s="298"/>
      <c r="P16" s="244"/>
      <c r="Q16" s="32"/>
      <c r="R16" s="32"/>
      <c r="S16" s="32"/>
    </row>
    <row r="17" spans="1:19" s="30" customFormat="1" ht="31.5">
      <c r="A17" s="278"/>
      <c r="B17" s="263"/>
      <c r="C17" s="270"/>
      <c r="D17" s="271"/>
      <c r="E17" s="272"/>
      <c r="F17" s="112"/>
      <c r="G17" s="96"/>
      <c r="H17" s="96"/>
      <c r="I17" s="96"/>
      <c r="J17" s="113"/>
      <c r="K17" s="114" t="s">
        <v>234</v>
      </c>
      <c r="L17" s="111">
        <v>100</v>
      </c>
      <c r="M17" s="111">
        <v>100</v>
      </c>
      <c r="N17" s="103">
        <f t="shared" si="0"/>
        <v>100</v>
      </c>
      <c r="O17" s="298"/>
      <c r="P17" s="244"/>
      <c r="Q17" s="32"/>
      <c r="R17" s="32"/>
      <c r="S17" s="32"/>
    </row>
    <row r="18" spans="1:19" s="30" customFormat="1" ht="110.25">
      <c r="A18" s="278"/>
      <c r="B18" s="263"/>
      <c r="C18" s="270"/>
      <c r="D18" s="271"/>
      <c r="E18" s="272"/>
      <c r="F18" s="112"/>
      <c r="G18" s="96"/>
      <c r="H18" s="96"/>
      <c r="I18" s="96"/>
      <c r="J18" s="113"/>
      <c r="K18" s="110" t="s">
        <v>235</v>
      </c>
      <c r="L18" s="111">
        <v>82</v>
      </c>
      <c r="M18" s="111">
        <v>80.400000000000006</v>
      </c>
      <c r="N18" s="103">
        <f t="shared" si="0"/>
        <v>98.048780487804891</v>
      </c>
      <c r="O18" s="298"/>
      <c r="P18" s="244"/>
      <c r="Q18" s="32"/>
      <c r="R18" s="32"/>
      <c r="S18" s="32"/>
    </row>
    <row r="19" spans="1:19" s="30" customFormat="1" ht="141.75">
      <c r="A19" s="278"/>
      <c r="B19" s="263"/>
      <c r="C19" s="270"/>
      <c r="D19" s="271"/>
      <c r="E19" s="272"/>
      <c r="F19" s="112"/>
      <c r="G19" s="96"/>
      <c r="H19" s="96"/>
      <c r="I19" s="96"/>
      <c r="J19" s="113"/>
      <c r="K19" s="110" t="s">
        <v>236</v>
      </c>
      <c r="L19" s="111">
        <v>78</v>
      </c>
      <c r="M19" s="111">
        <v>71.599999999999994</v>
      </c>
      <c r="N19" s="103">
        <f t="shared" si="0"/>
        <v>91.794871794871796</v>
      </c>
      <c r="O19" s="298"/>
      <c r="P19" s="244"/>
      <c r="Q19" s="32"/>
      <c r="R19" s="32"/>
      <c r="S19" s="32"/>
    </row>
    <row r="20" spans="1:19" s="30" customFormat="1" ht="110.25">
      <c r="A20" s="278"/>
      <c r="B20" s="263"/>
      <c r="C20" s="270"/>
      <c r="D20" s="271"/>
      <c r="E20" s="272"/>
      <c r="F20" s="112"/>
      <c r="G20" s="96"/>
      <c r="H20" s="96"/>
      <c r="I20" s="96"/>
      <c r="J20" s="113"/>
      <c r="K20" s="110" t="s">
        <v>237</v>
      </c>
      <c r="L20" s="111">
        <v>95</v>
      </c>
      <c r="M20" s="111">
        <v>90</v>
      </c>
      <c r="N20" s="103">
        <f t="shared" si="0"/>
        <v>94.73684210526315</v>
      </c>
      <c r="O20" s="298"/>
      <c r="P20" s="244"/>
      <c r="Q20" s="32"/>
      <c r="R20" s="32"/>
      <c r="S20" s="32"/>
    </row>
    <row r="21" spans="1:19" s="30" customFormat="1" ht="31.5">
      <c r="A21" s="278"/>
      <c r="B21" s="263"/>
      <c r="C21" s="270"/>
      <c r="D21" s="271"/>
      <c r="E21" s="272"/>
      <c r="F21" s="112"/>
      <c r="G21" s="96"/>
      <c r="H21" s="96"/>
      <c r="I21" s="96"/>
      <c r="J21" s="113"/>
      <c r="K21" s="110" t="s">
        <v>254</v>
      </c>
      <c r="L21" s="111">
        <v>168</v>
      </c>
      <c r="M21" s="111">
        <v>168</v>
      </c>
      <c r="N21" s="103">
        <f t="shared" si="0"/>
        <v>100</v>
      </c>
      <c r="O21" s="298"/>
      <c r="P21" s="244"/>
      <c r="Q21" s="32"/>
      <c r="R21" s="32"/>
      <c r="S21" s="32"/>
    </row>
    <row r="22" spans="1:19" s="30" customFormat="1" ht="31.5">
      <c r="A22" s="278"/>
      <c r="B22" s="263"/>
      <c r="C22" s="270"/>
      <c r="D22" s="271"/>
      <c r="E22" s="272"/>
      <c r="F22" s="112"/>
      <c r="G22" s="96"/>
      <c r="H22" s="96"/>
      <c r="I22" s="96"/>
      <c r="J22" s="113"/>
      <c r="K22" s="110" t="s">
        <v>238</v>
      </c>
      <c r="L22" s="111">
        <v>6</v>
      </c>
      <c r="M22" s="111">
        <v>6</v>
      </c>
      <c r="N22" s="103">
        <f t="shared" si="0"/>
        <v>100</v>
      </c>
      <c r="O22" s="298"/>
      <c r="P22" s="244"/>
      <c r="Q22" s="32"/>
      <c r="R22" s="32"/>
      <c r="S22" s="32"/>
    </row>
    <row r="23" spans="1:19" s="30" customFormat="1" ht="78.75">
      <c r="A23" s="278"/>
      <c r="B23" s="263"/>
      <c r="C23" s="270"/>
      <c r="D23" s="271"/>
      <c r="E23" s="272"/>
      <c r="F23" s="112"/>
      <c r="G23" s="96"/>
      <c r="H23" s="96"/>
      <c r="I23" s="96"/>
      <c r="J23" s="113"/>
      <c r="K23" s="110" t="s">
        <v>239</v>
      </c>
      <c r="L23" s="111">
        <v>100</v>
      </c>
      <c r="M23" s="111">
        <v>100</v>
      </c>
      <c r="N23" s="103">
        <f t="shared" si="0"/>
        <v>100</v>
      </c>
      <c r="O23" s="298"/>
      <c r="P23" s="244"/>
      <c r="Q23" s="32"/>
      <c r="R23" s="32"/>
      <c r="S23" s="32"/>
    </row>
    <row r="24" spans="1:19" s="30" customFormat="1" ht="47.25">
      <c r="A24" s="278"/>
      <c r="B24" s="263"/>
      <c r="C24" s="270"/>
      <c r="D24" s="271"/>
      <c r="E24" s="272"/>
      <c r="F24" s="112"/>
      <c r="G24" s="96"/>
      <c r="H24" s="96"/>
      <c r="I24" s="96"/>
      <c r="J24" s="113"/>
      <c r="K24" s="115" t="s">
        <v>240</v>
      </c>
      <c r="L24" s="111">
        <v>10</v>
      </c>
      <c r="M24" s="111">
        <v>10</v>
      </c>
      <c r="N24" s="103">
        <f t="shared" si="0"/>
        <v>100</v>
      </c>
      <c r="O24" s="298"/>
      <c r="P24" s="244"/>
      <c r="Q24" s="32"/>
      <c r="R24" s="32"/>
      <c r="S24" s="32"/>
    </row>
    <row r="25" spans="1:19" s="30" customFormat="1" ht="39.75" customHeight="1" thickBot="1">
      <c r="A25" s="279"/>
      <c r="B25" s="264"/>
      <c r="C25" s="273"/>
      <c r="D25" s="274"/>
      <c r="E25" s="275"/>
      <c r="F25" s="116"/>
      <c r="G25" s="117"/>
      <c r="H25" s="117"/>
      <c r="I25" s="117"/>
      <c r="J25" s="118"/>
      <c r="K25" s="249" t="s">
        <v>219</v>
      </c>
      <c r="L25" s="250"/>
      <c r="M25" s="251"/>
      <c r="N25" s="121">
        <f>SUM(N7:N24)/18</f>
        <v>70.002249688218882</v>
      </c>
      <c r="O25" s="299"/>
      <c r="P25" s="245"/>
      <c r="Q25" s="32"/>
      <c r="R25" s="32"/>
      <c r="S25" s="32"/>
    </row>
    <row r="26" spans="1:19" s="30" customFormat="1" ht="113.25" customHeight="1">
      <c r="A26" s="300">
        <v>2</v>
      </c>
      <c r="B26" s="262" t="s">
        <v>143</v>
      </c>
      <c r="C26" s="34">
        <v>5</v>
      </c>
      <c r="D26" s="34">
        <v>5</v>
      </c>
      <c r="E26" s="34">
        <v>100</v>
      </c>
      <c r="F26" s="60" t="s">
        <v>175</v>
      </c>
      <c r="G26" s="33">
        <v>0</v>
      </c>
      <c r="H26" s="33">
        <v>0</v>
      </c>
      <c r="I26" s="33" t="e">
        <f>H26/G26*100</f>
        <v>#DIV/0!</v>
      </c>
      <c r="J26" s="56" t="e">
        <f>E26/I26*100</f>
        <v>#DIV/0!</v>
      </c>
      <c r="K26" s="100" t="s">
        <v>241</v>
      </c>
      <c r="L26" s="122">
        <v>83.8</v>
      </c>
      <c r="M26" s="123">
        <v>83.8</v>
      </c>
      <c r="N26" s="103">
        <f>M26/L26*100</f>
        <v>100</v>
      </c>
      <c r="O26" s="240">
        <v>88.63</v>
      </c>
      <c r="P26" s="243" t="s">
        <v>149</v>
      </c>
      <c r="Q26" s="32"/>
      <c r="R26" s="32"/>
      <c r="S26" s="32"/>
    </row>
    <row r="27" spans="1:19" s="30" customFormat="1" ht="117" customHeight="1">
      <c r="A27" s="278"/>
      <c r="B27" s="263"/>
      <c r="C27" s="267" t="s">
        <v>242</v>
      </c>
      <c r="D27" s="268"/>
      <c r="E27" s="269"/>
      <c r="F27" s="104" t="s">
        <v>222</v>
      </c>
      <c r="G27" s="105"/>
      <c r="H27" s="105"/>
      <c r="I27" s="33"/>
      <c r="J27" s="39"/>
      <c r="K27" s="106" t="s">
        <v>243</v>
      </c>
      <c r="L27" s="122">
        <v>79.400000000000006</v>
      </c>
      <c r="M27" s="123">
        <v>79.400000000000006</v>
      </c>
      <c r="N27" s="103">
        <f>M27/L27*100</f>
        <v>100</v>
      </c>
      <c r="O27" s="241"/>
      <c r="P27" s="244"/>
      <c r="Q27" s="32"/>
      <c r="R27" s="32"/>
      <c r="S27" s="32"/>
    </row>
    <row r="28" spans="1:19" s="30" customFormat="1" ht="63">
      <c r="A28" s="278"/>
      <c r="B28" s="263"/>
      <c r="C28" s="270"/>
      <c r="D28" s="271"/>
      <c r="E28" s="272"/>
      <c r="F28" s="104" t="s">
        <v>221</v>
      </c>
      <c r="G28" s="105"/>
      <c r="H28" s="105"/>
      <c r="I28" s="33"/>
      <c r="J28" s="39"/>
      <c r="K28" s="106" t="s">
        <v>244</v>
      </c>
      <c r="L28" s="122">
        <v>110</v>
      </c>
      <c r="M28" s="123">
        <v>100</v>
      </c>
      <c r="N28" s="103">
        <f>M28/L28*100</f>
        <v>90.909090909090907</v>
      </c>
      <c r="O28" s="241"/>
      <c r="P28" s="244"/>
      <c r="Q28" s="32"/>
      <c r="R28" s="32"/>
      <c r="S28" s="32"/>
    </row>
    <row r="29" spans="1:19" s="30" customFormat="1" ht="94.5">
      <c r="A29" s="278"/>
      <c r="B29" s="263"/>
      <c r="C29" s="270"/>
      <c r="D29" s="271"/>
      <c r="E29" s="272"/>
      <c r="F29" s="104" t="s">
        <v>223</v>
      </c>
      <c r="G29" s="105">
        <v>0</v>
      </c>
      <c r="H29" s="105">
        <v>0</v>
      </c>
      <c r="I29" s="33" t="e">
        <f>H29/G29*100</f>
        <v>#DIV/0!</v>
      </c>
      <c r="J29" s="39" t="e">
        <f>E29/I29*100</f>
        <v>#DIV/0!</v>
      </c>
      <c r="K29" s="106" t="s">
        <v>245</v>
      </c>
      <c r="L29" s="122">
        <v>11</v>
      </c>
      <c r="M29" s="123">
        <v>7</v>
      </c>
      <c r="N29" s="103">
        <f>M29/L29*100</f>
        <v>63.636363636363633</v>
      </c>
      <c r="O29" s="241"/>
      <c r="P29" s="244"/>
      <c r="Q29" s="32"/>
      <c r="R29" s="32"/>
      <c r="S29" s="32"/>
    </row>
    <row r="30" spans="1:19" s="30" customFormat="1" ht="23.25" customHeight="1">
      <c r="A30" s="278"/>
      <c r="B30" s="263"/>
      <c r="C30" s="270"/>
      <c r="D30" s="271"/>
      <c r="E30" s="272"/>
      <c r="F30" s="60" t="s">
        <v>224</v>
      </c>
      <c r="G30" s="105"/>
      <c r="H30" s="105"/>
      <c r="I30" s="33"/>
      <c r="J30" s="39"/>
      <c r="K30" s="106"/>
      <c r="L30" s="122"/>
      <c r="M30" s="123"/>
      <c r="N30" s="103"/>
      <c r="O30" s="241"/>
      <c r="P30" s="244"/>
      <c r="Q30" s="32"/>
      <c r="R30" s="32"/>
      <c r="S30" s="32"/>
    </row>
    <row r="31" spans="1:19" s="30" customFormat="1" ht="30.75" customHeight="1" thickBot="1">
      <c r="A31" s="278"/>
      <c r="B31" s="264"/>
      <c r="C31" s="273"/>
      <c r="D31" s="274"/>
      <c r="E31" s="275"/>
      <c r="F31" s="116"/>
      <c r="G31" s="117"/>
      <c r="H31" s="117"/>
      <c r="I31" s="117"/>
      <c r="J31" s="118"/>
      <c r="K31" s="249" t="s">
        <v>219</v>
      </c>
      <c r="L31" s="250"/>
      <c r="M31" s="251"/>
      <c r="N31" s="119">
        <f>SUM(N26:N30)/4</f>
        <v>88.636363636363626</v>
      </c>
      <c r="O31" s="242"/>
      <c r="P31" s="245"/>
      <c r="Q31" s="32"/>
      <c r="R31" s="32"/>
      <c r="S31" s="32"/>
    </row>
    <row r="32" spans="1:19" s="30" customFormat="1" ht="47.25" customHeight="1">
      <c r="A32" s="278">
        <v>3</v>
      </c>
      <c r="B32" s="262" t="s">
        <v>47</v>
      </c>
      <c r="C32" s="34">
        <v>5</v>
      </c>
      <c r="D32" s="34">
        <v>5</v>
      </c>
      <c r="E32" s="34">
        <v>100</v>
      </c>
      <c r="F32" s="60" t="s">
        <v>175</v>
      </c>
      <c r="G32" s="33"/>
      <c r="H32" s="33"/>
      <c r="I32" s="33" t="e">
        <f>H32/G32*100</f>
        <v>#DIV/0!</v>
      </c>
      <c r="J32" s="39" t="e">
        <f>E32/I32*100</f>
        <v>#DIV/0!</v>
      </c>
      <c r="K32" s="41" t="s">
        <v>246</v>
      </c>
      <c r="L32" s="124">
        <v>1</v>
      </c>
      <c r="M32" s="124">
        <v>0</v>
      </c>
      <c r="N32" s="125">
        <f t="shared" ref="N32:N37" si="1">M32/L32*100</f>
        <v>0</v>
      </c>
      <c r="O32" s="291">
        <v>0</v>
      </c>
      <c r="P32" s="291" t="s">
        <v>358</v>
      </c>
      <c r="Q32" s="32"/>
      <c r="R32" s="32"/>
      <c r="S32" s="32"/>
    </row>
    <row r="33" spans="1:19" s="30" customFormat="1" ht="31.5" customHeight="1">
      <c r="A33" s="278"/>
      <c r="B33" s="263"/>
      <c r="C33" s="267" t="s">
        <v>247</v>
      </c>
      <c r="D33" s="268"/>
      <c r="E33" s="269"/>
      <c r="F33" s="104" t="s">
        <v>222</v>
      </c>
      <c r="G33" s="105">
        <v>0</v>
      </c>
      <c r="H33" s="105">
        <v>0</v>
      </c>
      <c r="I33" s="33" t="e">
        <f>H33/G33*100</f>
        <v>#DIV/0!</v>
      </c>
      <c r="J33" s="39" t="e">
        <f>E33/I33*100</f>
        <v>#DIV/0!</v>
      </c>
      <c r="K33" s="126" t="s">
        <v>248</v>
      </c>
      <c r="L33" s="124">
        <v>0</v>
      </c>
      <c r="M33" s="124">
        <v>0</v>
      </c>
      <c r="N33" s="125" t="e">
        <f t="shared" si="1"/>
        <v>#DIV/0!</v>
      </c>
      <c r="O33" s="241"/>
      <c r="P33" s="241"/>
      <c r="Q33" s="32"/>
      <c r="R33" s="32"/>
      <c r="S33" s="32"/>
    </row>
    <row r="34" spans="1:19" s="30" customFormat="1" ht="31.5">
      <c r="A34" s="278"/>
      <c r="B34" s="263"/>
      <c r="C34" s="270"/>
      <c r="D34" s="271"/>
      <c r="E34" s="272"/>
      <c r="F34" s="104" t="s">
        <v>221</v>
      </c>
      <c r="G34" s="105">
        <v>0</v>
      </c>
      <c r="H34" s="105">
        <v>0</v>
      </c>
      <c r="I34" s="33" t="e">
        <f>H34/G34*100</f>
        <v>#DIV/0!</v>
      </c>
      <c r="J34" s="39" t="e">
        <f>E34/I34*100</f>
        <v>#DIV/0!</v>
      </c>
      <c r="K34" s="126" t="s">
        <v>45</v>
      </c>
      <c r="L34" s="124">
        <v>0</v>
      </c>
      <c r="M34" s="124">
        <v>0</v>
      </c>
      <c r="N34" s="125" t="e">
        <f t="shared" si="1"/>
        <v>#DIV/0!</v>
      </c>
      <c r="O34" s="241"/>
      <c r="P34" s="241"/>
      <c r="Q34" s="32"/>
      <c r="R34" s="32"/>
      <c r="S34" s="32"/>
    </row>
    <row r="35" spans="1:19" s="30" customFormat="1" ht="60" customHeight="1">
      <c r="A35" s="278"/>
      <c r="B35" s="263"/>
      <c r="C35" s="270"/>
      <c r="D35" s="271"/>
      <c r="E35" s="272"/>
      <c r="F35" s="104" t="s">
        <v>223</v>
      </c>
      <c r="G35" s="105" t="s">
        <v>249</v>
      </c>
      <c r="H35" s="105"/>
      <c r="I35" s="33" t="e">
        <f>H35/G35*100</f>
        <v>#VALUE!</v>
      </c>
      <c r="J35" s="39" t="e">
        <f>E35/I35*100</f>
        <v>#VALUE!</v>
      </c>
      <c r="K35" s="126"/>
      <c r="L35" s="124"/>
      <c r="M35" s="124"/>
      <c r="N35" s="125" t="e">
        <f t="shared" si="1"/>
        <v>#DIV/0!</v>
      </c>
      <c r="O35" s="241"/>
      <c r="P35" s="241"/>
      <c r="Q35" s="32"/>
      <c r="R35" s="32"/>
      <c r="S35" s="32"/>
    </row>
    <row r="36" spans="1:19" s="30" customFormat="1" ht="60" customHeight="1">
      <c r="A36" s="278"/>
      <c r="B36" s="263"/>
      <c r="C36" s="270"/>
      <c r="D36" s="271"/>
      <c r="E36" s="272"/>
      <c r="F36" s="60" t="s">
        <v>224</v>
      </c>
      <c r="G36" s="105"/>
      <c r="H36" s="105"/>
      <c r="I36" s="33" t="e">
        <f>H36/G36*100</f>
        <v>#DIV/0!</v>
      </c>
      <c r="J36" s="39" t="e">
        <f>E36/I36*100</f>
        <v>#DIV/0!</v>
      </c>
      <c r="K36" s="126"/>
      <c r="L36" s="124"/>
      <c r="M36" s="124"/>
      <c r="N36" s="125" t="e">
        <f t="shared" si="1"/>
        <v>#DIV/0!</v>
      </c>
      <c r="O36" s="241"/>
      <c r="P36" s="241"/>
      <c r="Q36" s="32"/>
      <c r="R36" s="32"/>
      <c r="S36" s="32"/>
    </row>
    <row r="37" spans="1:19" s="30" customFormat="1" ht="60" customHeight="1">
      <c r="A37" s="278"/>
      <c r="B37" s="263"/>
      <c r="C37" s="270"/>
      <c r="D37" s="271"/>
      <c r="E37" s="272"/>
      <c r="F37" s="107"/>
      <c r="G37" s="108"/>
      <c r="H37" s="108"/>
      <c r="I37" s="108"/>
      <c r="J37" s="109"/>
      <c r="K37" s="126"/>
      <c r="L37" s="127"/>
      <c r="M37" s="128"/>
      <c r="N37" s="125" t="e">
        <f t="shared" si="1"/>
        <v>#DIV/0!</v>
      </c>
      <c r="O37" s="241"/>
      <c r="P37" s="241"/>
      <c r="Q37" s="32"/>
      <c r="R37" s="32"/>
      <c r="S37" s="32"/>
    </row>
    <row r="38" spans="1:19" s="30" customFormat="1" ht="62.25" customHeight="1" thickBot="1">
      <c r="A38" s="278"/>
      <c r="B38" s="264"/>
      <c r="C38" s="273"/>
      <c r="D38" s="274"/>
      <c r="E38" s="275"/>
      <c r="F38" s="116"/>
      <c r="G38" s="117"/>
      <c r="H38" s="117"/>
      <c r="I38" s="117"/>
      <c r="J38" s="118"/>
      <c r="K38" s="48" t="s">
        <v>219</v>
      </c>
      <c r="L38" s="49"/>
      <c r="M38" s="50"/>
      <c r="N38" s="119">
        <v>0</v>
      </c>
      <c r="O38" s="242"/>
      <c r="P38" s="242"/>
      <c r="Q38" s="32"/>
      <c r="R38" s="32"/>
      <c r="S38" s="32"/>
    </row>
    <row r="39" spans="1:19" s="30" customFormat="1" ht="46.5" customHeight="1" thickBot="1">
      <c r="A39" s="278">
        <v>4</v>
      </c>
      <c r="B39" s="329" t="s">
        <v>263</v>
      </c>
      <c r="C39" s="34">
        <v>11</v>
      </c>
      <c r="D39" s="34">
        <v>11</v>
      </c>
      <c r="E39" s="34">
        <v>100</v>
      </c>
      <c r="F39" s="60" t="s">
        <v>175</v>
      </c>
      <c r="G39" s="33"/>
      <c r="H39" s="33"/>
      <c r="I39" s="33" t="e">
        <f>H39/G39*100</f>
        <v>#DIV/0!</v>
      </c>
      <c r="J39" s="39" t="e">
        <f>E39/I39*100</f>
        <v>#DIV/0!</v>
      </c>
      <c r="K39" s="129" t="s">
        <v>250</v>
      </c>
      <c r="L39" s="124">
        <v>41</v>
      </c>
      <c r="M39" s="124">
        <v>41</v>
      </c>
      <c r="N39" s="125">
        <f>M39/L39*100</f>
        <v>100</v>
      </c>
      <c r="O39" s="237"/>
      <c r="P39" s="330" t="s">
        <v>149</v>
      </c>
      <c r="Q39" s="32"/>
      <c r="R39" s="32"/>
      <c r="S39" s="32"/>
    </row>
    <row r="40" spans="1:19" s="30" customFormat="1" ht="111" customHeight="1" thickBot="1">
      <c r="A40" s="278"/>
      <c r="B40" s="263"/>
      <c r="C40" s="267" t="s">
        <v>8</v>
      </c>
      <c r="D40" s="268"/>
      <c r="E40" s="269"/>
      <c r="F40" s="104" t="s">
        <v>222</v>
      </c>
      <c r="G40" s="105">
        <v>0</v>
      </c>
      <c r="H40" s="105">
        <v>0</v>
      </c>
      <c r="I40" s="33" t="e">
        <f>H40/G40*100</f>
        <v>#DIV/0!</v>
      </c>
      <c r="J40" s="39" t="e">
        <f>E40/I40*100</f>
        <v>#DIV/0!</v>
      </c>
      <c r="K40" s="130" t="s">
        <v>9</v>
      </c>
      <c r="L40" s="124">
        <v>6.7</v>
      </c>
      <c r="M40" s="124">
        <v>6.7</v>
      </c>
      <c r="N40" s="125">
        <f t="shared" ref="N40:N47" si="2">M40/L40*100</f>
        <v>100</v>
      </c>
      <c r="O40" s="238"/>
      <c r="P40" s="331"/>
      <c r="Q40" s="32"/>
      <c r="R40" s="32"/>
      <c r="S40" s="32"/>
    </row>
    <row r="41" spans="1:19" s="30" customFormat="1" ht="111" customHeight="1" thickBot="1">
      <c r="A41" s="278"/>
      <c r="B41" s="263"/>
      <c r="C41" s="270"/>
      <c r="D41" s="271"/>
      <c r="E41" s="272"/>
      <c r="F41" s="104" t="s">
        <v>221</v>
      </c>
      <c r="G41" s="105">
        <v>0</v>
      </c>
      <c r="H41" s="105">
        <v>0</v>
      </c>
      <c r="I41" s="33" t="e">
        <f>H41/G41*100</f>
        <v>#DIV/0!</v>
      </c>
      <c r="J41" s="39" t="e">
        <f>E41/I41*100</f>
        <v>#DIV/0!</v>
      </c>
      <c r="K41" s="130" t="s">
        <v>10</v>
      </c>
      <c r="L41" s="124">
        <v>6.7</v>
      </c>
      <c r="M41" s="124">
        <v>6.7</v>
      </c>
      <c r="N41" s="125">
        <f t="shared" si="2"/>
        <v>100</v>
      </c>
      <c r="O41" s="238"/>
      <c r="P41" s="331"/>
      <c r="Q41" s="32"/>
      <c r="R41" s="32"/>
      <c r="S41" s="32"/>
    </row>
    <row r="42" spans="1:19" s="30" customFormat="1" ht="79.5" thickBot="1">
      <c r="A42" s="278"/>
      <c r="B42" s="263"/>
      <c r="C42" s="270"/>
      <c r="D42" s="271"/>
      <c r="E42" s="272"/>
      <c r="F42" s="104" t="s">
        <v>223</v>
      </c>
      <c r="G42" s="105" t="s">
        <v>249</v>
      </c>
      <c r="H42" s="105"/>
      <c r="I42" s="33" t="e">
        <f>H42/G42*100</f>
        <v>#VALUE!</v>
      </c>
      <c r="J42" s="39" t="e">
        <f>E42/I42*100</f>
        <v>#VALUE!</v>
      </c>
      <c r="K42" s="130" t="s">
        <v>11</v>
      </c>
      <c r="L42" s="124">
        <v>6.7</v>
      </c>
      <c r="M42" s="124">
        <v>6.7</v>
      </c>
      <c r="N42" s="125">
        <f t="shared" si="2"/>
        <v>100</v>
      </c>
      <c r="O42" s="238"/>
      <c r="P42" s="331"/>
      <c r="Q42" s="32"/>
      <c r="R42" s="32"/>
      <c r="S42" s="32"/>
    </row>
    <row r="43" spans="1:19" s="30" customFormat="1" ht="95.25" customHeight="1" thickBot="1">
      <c r="A43" s="278"/>
      <c r="B43" s="263"/>
      <c r="C43" s="270"/>
      <c r="D43" s="271"/>
      <c r="E43" s="272"/>
      <c r="F43" s="60" t="s">
        <v>224</v>
      </c>
      <c r="G43" s="105"/>
      <c r="H43" s="105"/>
      <c r="I43" s="33" t="e">
        <f>H43/G43*100</f>
        <v>#DIV/0!</v>
      </c>
      <c r="J43" s="39" t="e">
        <f>E43/I43*100</f>
        <v>#DIV/0!</v>
      </c>
      <c r="K43" s="130" t="s">
        <v>12</v>
      </c>
      <c r="L43" s="124">
        <v>5</v>
      </c>
      <c r="M43" s="124">
        <v>5</v>
      </c>
      <c r="N43" s="125">
        <f t="shared" si="2"/>
        <v>100</v>
      </c>
      <c r="O43" s="238"/>
      <c r="P43" s="331"/>
      <c r="Q43" s="32"/>
      <c r="R43" s="32"/>
      <c r="S43" s="32"/>
    </row>
    <row r="44" spans="1:19" s="30" customFormat="1" ht="158.25" customHeight="1" thickBot="1">
      <c r="A44" s="278"/>
      <c r="B44" s="263"/>
      <c r="C44" s="270"/>
      <c r="D44" s="271"/>
      <c r="E44" s="272"/>
      <c r="F44" s="107"/>
      <c r="G44" s="108"/>
      <c r="H44" s="108"/>
      <c r="I44" s="108"/>
      <c r="J44" s="109"/>
      <c r="K44" s="130" t="s">
        <v>13</v>
      </c>
      <c r="L44" s="127">
        <v>4</v>
      </c>
      <c r="M44" s="128">
        <v>4</v>
      </c>
      <c r="N44" s="125">
        <f t="shared" si="2"/>
        <v>100</v>
      </c>
      <c r="O44" s="238"/>
      <c r="P44" s="331"/>
      <c r="Q44" s="32"/>
      <c r="R44" s="32"/>
      <c r="S44" s="32"/>
    </row>
    <row r="45" spans="1:19" s="30" customFormat="1" ht="79.5" customHeight="1" thickBot="1">
      <c r="A45" s="278"/>
      <c r="B45" s="263"/>
      <c r="C45" s="270"/>
      <c r="D45" s="271"/>
      <c r="E45" s="272"/>
      <c r="F45" s="112"/>
      <c r="G45" s="96"/>
      <c r="H45" s="96"/>
      <c r="I45" s="96"/>
      <c r="J45" s="113"/>
      <c r="K45" s="130" t="s">
        <v>14</v>
      </c>
      <c r="L45" s="127">
        <v>2</v>
      </c>
      <c r="M45" s="128">
        <v>2</v>
      </c>
      <c r="N45" s="125">
        <f t="shared" si="2"/>
        <v>100</v>
      </c>
      <c r="O45" s="238"/>
      <c r="P45" s="331"/>
      <c r="Q45" s="32"/>
      <c r="R45" s="32"/>
      <c r="S45" s="32"/>
    </row>
    <row r="46" spans="1:19" s="30" customFormat="1" ht="79.5" customHeight="1" thickBot="1">
      <c r="A46" s="278"/>
      <c r="B46" s="263"/>
      <c r="C46" s="270"/>
      <c r="D46" s="271"/>
      <c r="E46" s="272"/>
      <c r="F46" s="112"/>
      <c r="G46" s="96"/>
      <c r="H46" s="96"/>
      <c r="I46" s="96"/>
      <c r="J46" s="113"/>
      <c r="K46" s="130" t="s">
        <v>15</v>
      </c>
      <c r="L46" s="127">
        <v>6</v>
      </c>
      <c r="M46" s="128">
        <v>6</v>
      </c>
      <c r="N46" s="125">
        <f t="shared" si="2"/>
        <v>100</v>
      </c>
      <c r="O46" s="238"/>
      <c r="P46" s="331"/>
      <c r="Q46" s="32"/>
      <c r="R46" s="32"/>
      <c r="S46" s="32"/>
    </row>
    <row r="47" spans="1:19" s="30" customFormat="1" ht="79.5" customHeight="1" thickBot="1">
      <c r="A47" s="278"/>
      <c r="B47" s="263"/>
      <c r="C47" s="270"/>
      <c r="D47" s="271"/>
      <c r="E47" s="272"/>
      <c r="F47" s="112"/>
      <c r="G47" s="96"/>
      <c r="H47" s="96"/>
      <c r="I47" s="96"/>
      <c r="J47" s="113"/>
      <c r="K47" s="130" t="s">
        <v>16</v>
      </c>
      <c r="L47" s="127">
        <v>105</v>
      </c>
      <c r="M47" s="128">
        <v>105</v>
      </c>
      <c r="N47" s="125">
        <f t="shared" si="2"/>
        <v>100</v>
      </c>
      <c r="O47" s="238"/>
      <c r="P47" s="331"/>
      <c r="Q47" s="32"/>
      <c r="R47" s="32"/>
      <c r="S47" s="32"/>
    </row>
    <row r="48" spans="1:19" s="30" customFormat="1" ht="46.5" customHeight="1" thickBot="1">
      <c r="A48" s="278"/>
      <c r="B48" s="264"/>
      <c r="C48" s="273"/>
      <c r="D48" s="274"/>
      <c r="E48" s="275"/>
      <c r="F48" s="116"/>
      <c r="G48" s="117"/>
      <c r="H48" s="117"/>
      <c r="I48" s="117"/>
      <c r="J48" s="118"/>
      <c r="K48" s="48" t="s">
        <v>219</v>
      </c>
      <c r="L48" s="49"/>
      <c r="M48" s="50"/>
      <c r="N48" s="119">
        <v>100</v>
      </c>
      <c r="O48" s="239"/>
      <c r="P48" s="331"/>
      <c r="Q48" s="32"/>
      <c r="R48" s="32"/>
      <c r="S48" s="32"/>
    </row>
    <row r="49" spans="1:19" s="30" customFormat="1" ht="47.25" customHeight="1">
      <c r="A49" s="278">
        <v>5</v>
      </c>
      <c r="B49" s="262" t="s">
        <v>359</v>
      </c>
      <c r="C49" s="34">
        <v>7</v>
      </c>
      <c r="D49" s="34">
        <v>7</v>
      </c>
      <c r="E49" s="34">
        <f>D49/C49*100</f>
        <v>100</v>
      </c>
      <c r="F49" s="60" t="s">
        <v>175</v>
      </c>
      <c r="G49" s="33">
        <v>3</v>
      </c>
      <c r="H49" s="33">
        <v>3</v>
      </c>
      <c r="I49" s="33">
        <f>H49/G49*100</f>
        <v>100</v>
      </c>
      <c r="J49" s="39">
        <f>E49/I49*100</f>
        <v>100</v>
      </c>
      <c r="K49" s="100" t="s">
        <v>139</v>
      </c>
      <c r="L49" s="73">
        <v>1.3</v>
      </c>
      <c r="M49" s="69">
        <v>0.78</v>
      </c>
      <c r="N49" s="131">
        <f t="shared" ref="N49:N54" si="3">M49/L49*100</f>
        <v>60</v>
      </c>
      <c r="O49" s="240">
        <v>80.3</v>
      </c>
      <c r="P49" s="243">
        <v>80.3</v>
      </c>
      <c r="Q49" s="32"/>
      <c r="R49" s="32"/>
      <c r="S49" s="32"/>
    </row>
    <row r="50" spans="1:19" s="30" customFormat="1" ht="110.25" customHeight="1">
      <c r="A50" s="278"/>
      <c r="B50" s="263"/>
      <c r="C50" s="267" t="s">
        <v>17</v>
      </c>
      <c r="D50" s="321"/>
      <c r="E50" s="322"/>
      <c r="F50" s="104" t="s">
        <v>222</v>
      </c>
      <c r="G50" s="105">
        <v>0</v>
      </c>
      <c r="H50" s="105">
        <v>0</v>
      </c>
      <c r="I50" s="33" t="e">
        <f>H50/G50*100</f>
        <v>#DIV/0!</v>
      </c>
      <c r="J50" s="39" t="e">
        <f>E50/I50*100</f>
        <v>#DIV/0!</v>
      </c>
      <c r="K50" s="106" t="s">
        <v>140</v>
      </c>
      <c r="L50" s="73">
        <v>5</v>
      </c>
      <c r="M50" s="69">
        <v>5</v>
      </c>
      <c r="N50" s="131">
        <f t="shared" si="3"/>
        <v>100</v>
      </c>
      <c r="O50" s="241"/>
      <c r="P50" s="244"/>
      <c r="Q50" s="32"/>
      <c r="R50" s="32"/>
      <c r="S50" s="32"/>
    </row>
    <row r="51" spans="1:19" s="30" customFormat="1" ht="47.25">
      <c r="A51" s="278"/>
      <c r="B51" s="263"/>
      <c r="C51" s="323"/>
      <c r="D51" s="324"/>
      <c r="E51" s="325"/>
      <c r="F51" s="104" t="s">
        <v>221</v>
      </c>
      <c r="G51" s="105">
        <v>0</v>
      </c>
      <c r="H51" s="105">
        <v>0</v>
      </c>
      <c r="I51" s="33" t="e">
        <f>H51/G51*100</f>
        <v>#DIV/0!</v>
      </c>
      <c r="J51" s="39" t="e">
        <f>E51/I51*100</f>
        <v>#DIV/0!</v>
      </c>
      <c r="K51" s="106" t="s">
        <v>141</v>
      </c>
      <c r="L51" s="73">
        <v>1.7</v>
      </c>
      <c r="M51" s="69">
        <v>0.7</v>
      </c>
      <c r="N51" s="132">
        <f t="shared" si="3"/>
        <v>41.17647058823529</v>
      </c>
      <c r="O51" s="241"/>
      <c r="P51" s="244"/>
      <c r="Q51" s="32"/>
      <c r="R51" s="32"/>
      <c r="S51" s="32"/>
    </row>
    <row r="52" spans="1:19" s="30" customFormat="1" ht="63">
      <c r="A52" s="278"/>
      <c r="B52" s="263"/>
      <c r="C52" s="323"/>
      <c r="D52" s="324"/>
      <c r="E52" s="325"/>
      <c r="F52" s="104" t="s">
        <v>223</v>
      </c>
      <c r="G52" s="105">
        <v>0</v>
      </c>
      <c r="H52" s="105">
        <v>0</v>
      </c>
      <c r="I52" s="33" t="e">
        <f>H52/G52*100</f>
        <v>#DIV/0!</v>
      </c>
      <c r="J52" s="39" t="e">
        <f>E52/I52*100</f>
        <v>#DIV/0!</v>
      </c>
      <c r="K52" s="133" t="s">
        <v>18</v>
      </c>
      <c r="L52" s="73">
        <v>0.8</v>
      </c>
      <c r="M52" s="69">
        <v>0.9</v>
      </c>
      <c r="N52" s="131">
        <f t="shared" si="3"/>
        <v>112.5</v>
      </c>
      <c r="O52" s="241"/>
      <c r="P52" s="244"/>
      <c r="Q52" s="32"/>
      <c r="R52" s="32"/>
      <c r="S52" s="32"/>
    </row>
    <row r="53" spans="1:19" s="30" customFormat="1" ht="78.75">
      <c r="A53" s="278"/>
      <c r="B53" s="263"/>
      <c r="C53" s="323"/>
      <c r="D53" s="324"/>
      <c r="E53" s="325"/>
      <c r="F53" s="60" t="s">
        <v>224</v>
      </c>
      <c r="G53" s="105"/>
      <c r="H53" s="105"/>
      <c r="I53" s="33" t="e">
        <f>H53/G53*100</f>
        <v>#DIV/0!</v>
      </c>
      <c r="J53" s="39" t="e">
        <f>E53/I53*100</f>
        <v>#DIV/0!</v>
      </c>
      <c r="K53" s="133" t="s">
        <v>142</v>
      </c>
      <c r="L53" s="105">
        <v>13</v>
      </c>
      <c r="M53" s="105">
        <v>1</v>
      </c>
      <c r="N53" s="131">
        <f t="shared" si="3"/>
        <v>7.6923076923076925</v>
      </c>
      <c r="O53" s="241"/>
      <c r="P53" s="244"/>
      <c r="Q53" s="32"/>
      <c r="R53" s="32"/>
      <c r="S53" s="32"/>
    </row>
    <row r="54" spans="1:19" s="30" customFormat="1" ht="47.25">
      <c r="A54" s="278"/>
      <c r="B54" s="263"/>
      <c r="C54" s="323"/>
      <c r="D54" s="324"/>
      <c r="E54" s="325"/>
      <c r="F54" s="134"/>
      <c r="G54" s="135"/>
      <c r="H54" s="135"/>
      <c r="I54" s="135"/>
      <c r="J54" s="136"/>
      <c r="K54" s="137" t="s">
        <v>19</v>
      </c>
      <c r="L54" s="138">
        <v>3</v>
      </c>
      <c r="M54" s="138">
        <v>3</v>
      </c>
      <c r="N54" s="131">
        <f t="shared" si="3"/>
        <v>100</v>
      </c>
      <c r="O54" s="241"/>
      <c r="P54" s="244"/>
      <c r="Q54" s="32"/>
      <c r="R54" s="32"/>
      <c r="S54" s="32"/>
    </row>
    <row r="55" spans="1:19" s="30" customFormat="1" ht="16.5" customHeight="1" thickBot="1">
      <c r="A55" s="278"/>
      <c r="B55" s="264"/>
      <c r="C55" s="326"/>
      <c r="D55" s="327"/>
      <c r="E55" s="328"/>
      <c r="F55" s="139"/>
      <c r="G55" s="140"/>
      <c r="H55" s="140"/>
      <c r="I55" s="140"/>
      <c r="J55" s="141"/>
      <c r="K55" s="249" t="s">
        <v>219</v>
      </c>
      <c r="L55" s="250"/>
      <c r="M55" s="251"/>
      <c r="N55" s="121">
        <f>SUM(N49:N53)/4</f>
        <v>80.342194570135746</v>
      </c>
      <c r="O55" s="242"/>
      <c r="P55" s="245"/>
      <c r="Q55" s="32"/>
      <c r="R55" s="32"/>
      <c r="S55" s="32"/>
    </row>
    <row r="56" spans="1:19" s="30" customFormat="1" ht="47.25" customHeight="1">
      <c r="A56" s="278">
        <v>6</v>
      </c>
      <c r="B56" s="262" t="s">
        <v>264</v>
      </c>
      <c r="C56" s="34">
        <v>7</v>
      </c>
      <c r="D56" s="34">
        <v>5</v>
      </c>
      <c r="E56" s="34">
        <f>D56/C56*100</f>
        <v>71.428571428571431</v>
      </c>
      <c r="F56" s="60" t="s">
        <v>175</v>
      </c>
      <c r="G56" s="33">
        <v>0</v>
      </c>
      <c r="H56" s="33">
        <v>0</v>
      </c>
      <c r="I56" s="33" t="e">
        <f>H56/G56*100</f>
        <v>#DIV/0!</v>
      </c>
      <c r="J56" s="39">
        <v>0</v>
      </c>
      <c r="K56" s="100" t="s">
        <v>20</v>
      </c>
      <c r="L56" s="124">
        <v>70</v>
      </c>
      <c r="M56" s="102">
        <v>65</v>
      </c>
      <c r="N56" s="142">
        <v>107.7</v>
      </c>
      <c r="O56" s="240">
        <v>91.17</v>
      </c>
      <c r="P56" s="243" t="s">
        <v>138</v>
      </c>
      <c r="Q56" s="32"/>
      <c r="R56" s="32"/>
      <c r="S56" s="32"/>
    </row>
    <row r="57" spans="1:19" s="30" customFormat="1" ht="47.25" customHeight="1">
      <c r="A57" s="278"/>
      <c r="B57" s="263"/>
      <c r="C57" s="267" t="s">
        <v>145</v>
      </c>
      <c r="D57" s="321"/>
      <c r="E57" s="322"/>
      <c r="F57" s="104" t="s">
        <v>222</v>
      </c>
      <c r="G57" s="105">
        <v>0</v>
      </c>
      <c r="H57" s="105">
        <v>0</v>
      </c>
      <c r="I57" s="33"/>
      <c r="J57" s="39">
        <v>0</v>
      </c>
      <c r="K57" s="106" t="s">
        <v>265</v>
      </c>
      <c r="L57" s="124">
        <v>20</v>
      </c>
      <c r="M57" s="102">
        <v>14</v>
      </c>
      <c r="N57" s="142">
        <v>142.9</v>
      </c>
      <c r="O57" s="241"/>
      <c r="P57" s="244"/>
      <c r="Q57" s="32"/>
      <c r="R57" s="32"/>
      <c r="S57" s="32"/>
    </row>
    <row r="58" spans="1:19" s="30" customFormat="1" ht="63">
      <c r="A58" s="278"/>
      <c r="B58" s="263"/>
      <c r="C58" s="323"/>
      <c r="D58" s="324"/>
      <c r="E58" s="325"/>
      <c r="F58" s="104" t="s">
        <v>221</v>
      </c>
      <c r="G58" s="105">
        <v>0</v>
      </c>
      <c r="H58" s="105">
        <v>0</v>
      </c>
      <c r="I58" s="33"/>
      <c r="J58" s="39">
        <v>0</v>
      </c>
      <c r="K58" s="106" t="s">
        <v>266</v>
      </c>
      <c r="L58" s="124">
        <v>20</v>
      </c>
      <c r="M58" s="102">
        <v>17</v>
      </c>
      <c r="N58" s="142">
        <v>117.6</v>
      </c>
      <c r="O58" s="241"/>
      <c r="P58" s="244"/>
      <c r="Q58" s="32"/>
      <c r="R58" s="32"/>
      <c r="S58" s="32"/>
    </row>
    <row r="59" spans="1:19" s="30" customFormat="1" ht="63">
      <c r="A59" s="278"/>
      <c r="B59" s="263"/>
      <c r="C59" s="323"/>
      <c r="D59" s="324"/>
      <c r="E59" s="325"/>
      <c r="F59" s="104" t="s">
        <v>223</v>
      </c>
      <c r="G59" s="105">
        <v>0</v>
      </c>
      <c r="H59" s="105">
        <v>0</v>
      </c>
      <c r="I59" s="33" t="e">
        <f>H59/G59*100</f>
        <v>#DIV/0!</v>
      </c>
      <c r="J59" s="39">
        <v>0</v>
      </c>
      <c r="K59" s="106" t="s">
        <v>267</v>
      </c>
      <c r="L59" s="124">
        <v>5</v>
      </c>
      <c r="M59" s="102">
        <v>5</v>
      </c>
      <c r="N59" s="142">
        <f>M59/L59*100</f>
        <v>100</v>
      </c>
      <c r="O59" s="241"/>
      <c r="P59" s="244"/>
      <c r="Q59" s="32"/>
      <c r="R59" s="32"/>
      <c r="S59" s="32"/>
    </row>
    <row r="60" spans="1:19" s="30" customFormat="1" ht="47.25">
      <c r="A60" s="278"/>
      <c r="B60" s="263"/>
      <c r="C60" s="323"/>
      <c r="D60" s="324"/>
      <c r="E60" s="325"/>
      <c r="F60" s="60" t="s">
        <v>224</v>
      </c>
      <c r="G60" s="105"/>
      <c r="H60" s="105"/>
      <c r="I60" s="33">
        <v>0</v>
      </c>
      <c r="J60" s="39"/>
      <c r="K60" s="106" t="s">
        <v>268</v>
      </c>
      <c r="L60" s="124">
        <v>3</v>
      </c>
      <c r="M60" s="102">
        <v>3</v>
      </c>
      <c r="N60" s="142">
        <f>M60/L60*100</f>
        <v>100</v>
      </c>
      <c r="O60" s="241"/>
      <c r="P60" s="244"/>
      <c r="Q60" s="32"/>
      <c r="R60" s="32"/>
      <c r="S60" s="32"/>
    </row>
    <row r="61" spans="1:19" s="30" customFormat="1" ht="47.25">
      <c r="A61" s="278"/>
      <c r="B61" s="263"/>
      <c r="C61" s="323"/>
      <c r="D61" s="324"/>
      <c r="E61" s="325"/>
      <c r="F61" s="134"/>
      <c r="G61" s="135"/>
      <c r="H61" s="135"/>
      <c r="I61" s="135"/>
      <c r="J61" s="136"/>
      <c r="K61" s="110" t="s">
        <v>269</v>
      </c>
      <c r="L61" s="143">
        <v>10</v>
      </c>
      <c r="M61" s="144">
        <v>7</v>
      </c>
      <c r="N61" s="142">
        <f>M61/L61*100</f>
        <v>70</v>
      </c>
      <c r="O61" s="241"/>
      <c r="P61" s="244"/>
      <c r="Q61" s="32"/>
      <c r="R61" s="32"/>
      <c r="S61" s="32"/>
    </row>
    <row r="62" spans="1:19" s="30" customFormat="1" ht="47.25">
      <c r="A62" s="278"/>
      <c r="B62" s="263"/>
      <c r="C62" s="323"/>
      <c r="D62" s="324"/>
      <c r="E62" s="325"/>
      <c r="F62" s="145"/>
      <c r="G62" s="146"/>
      <c r="H62" s="146"/>
      <c r="I62" s="146"/>
      <c r="J62" s="147"/>
      <c r="K62" s="110" t="s">
        <v>270</v>
      </c>
      <c r="L62" s="144">
        <v>15</v>
      </c>
      <c r="M62" s="144">
        <v>12</v>
      </c>
      <c r="N62" s="103">
        <f>M62/L62*100</f>
        <v>80</v>
      </c>
      <c r="O62" s="241"/>
      <c r="P62" s="244"/>
      <c r="Q62" s="32"/>
      <c r="R62" s="32"/>
      <c r="S62" s="32"/>
    </row>
    <row r="63" spans="1:19" s="30" customFormat="1" ht="16.5" customHeight="1" thickBot="1">
      <c r="A63" s="278"/>
      <c r="B63" s="264"/>
      <c r="C63" s="326"/>
      <c r="D63" s="327"/>
      <c r="E63" s="328"/>
      <c r="F63" s="139"/>
      <c r="G63" s="140"/>
      <c r="H63" s="140"/>
      <c r="I63" s="140"/>
      <c r="J63" s="141"/>
      <c r="K63" s="249" t="s">
        <v>219</v>
      </c>
      <c r="L63" s="250"/>
      <c r="M63" s="251"/>
      <c r="N63" s="148">
        <f>SUM(N56:N61)/7</f>
        <v>91.171428571428578</v>
      </c>
      <c r="O63" s="242"/>
      <c r="P63" s="245"/>
      <c r="Q63" s="32"/>
      <c r="R63" s="32"/>
      <c r="S63" s="32"/>
    </row>
    <row r="64" spans="1:19" s="30" customFormat="1" ht="63" customHeight="1">
      <c r="A64" s="278">
        <v>7</v>
      </c>
      <c r="B64" s="262" t="s">
        <v>146</v>
      </c>
      <c r="C64" s="34">
        <v>5</v>
      </c>
      <c r="D64" s="34">
        <v>5</v>
      </c>
      <c r="E64" s="34">
        <f>D64/C64*100</f>
        <v>100</v>
      </c>
      <c r="F64" s="60" t="s">
        <v>175</v>
      </c>
      <c r="G64" s="33">
        <v>24</v>
      </c>
      <c r="H64" s="33">
        <v>0</v>
      </c>
      <c r="I64" s="33">
        <f>H64/G64*100</f>
        <v>0</v>
      </c>
      <c r="J64" s="56" t="e">
        <f>E64/I64*100</f>
        <v>#DIV/0!</v>
      </c>
      <c r="K64" s="100" t="s">
        <v>21</v>
      </c>
      <c r="L64" s="101">
        <v>50</v>
      </c>
      <c r="M64" s="102">
        <v>35</v>
      </c>
      <c r="N64" s="142">
        <f>M64/L64*100</f>
        <v>70</v>
      </c>
      <c r="O64" s="246">
        <v>83.23</v>
      </c>
      <c r="P64" s="243" t="s">
        <v>149</v>
      </c>
      <c r="Q64" s="32"/>
      <c r="R64" s="32"/>
      <c r="S64" s="32"/>
    </row>
    <row r="65" spans="1:19" s="30" customFormat="1" ht="94.5" customHeight="1">
      <c r="A65" s="278"/>
      <c r="B65" s="263"/>
      <c r="C65" s="267" t="s">
        <v>271</v>
      </c>
      <c r="D65" s="321"/>
      <c r="E65" s="322"/>
      <c r="F65" s="104" t="s">
        <v>222</v>
      </c>
      <c r="G65" s="105">
        <v>0</v>
      </c>
      <c r="H65" s="105">
        <v>0</v>
      </c>
      <c r="I65" s="33"/>
      <c r="J65" s="39"/>
      <c r="K65" s="106" t="s">
        <v>22</v>
      </c>
      <c r="L65" s="73">
        <v>86</v>
      </c>
      <c r="M65" s="102">
        <v>70</v>
      </c>
      <c r="N65" s="142">
        <f>M65/L65*100</f>
        <v>81.395348837209298</v>
      </c>
      <c r="O65" s="247"/>
      <c r="P65" s="244"/>
      <c r="Q65" s="32"/>
      <c r="R65" s="32"/>
      <c r="S65" s="32"/>
    </row>
    <row r="66" spans="1:19" s="30" customFormat="1" ht="31.5">
      <c r="A66" s="278"/>
      <c r="B66" s="263"/>
      <c r="C66" s="323"/>
      <c r="D66" s="324"/>
      <c r="E66" s="325"/>
      <c r="F66" s="104" t="s">
        <v>221</v>
      </c>
      <c r="G66" s="105">
        <v>0</v>
      </c>
      <c r="H66" s="105">
        <v>0</v>
      </c>
      <c r="I66" s="33"/>
      <c r="J66" s="39"/>
      <c r="K66" s="106" t="s">
        <v>23</v>
      </c>
      <c r="L66" s="101">
        <v>60</v>
      </c>
      <c r="M66" s="102">
        <v>58</v>
      </c>
      <c r="N66" s="142">
        <f>M66/L66*100</f>
        <v>96.666666666666671</v>
      </c>
      <c r="O66" s="247"/>
      <c r="P66" s="244"/>
      <c r="Q66" s="32"/>
      <c r="R66" s="32"/>
      <c r="S66" s="32"/>
    </row>
    <row r="67" spans="1:19" s="30" customFormat="1" ht="63">
      <c r="A67" s="278"/>
      <c r="B67" s="263"/>
      <c r="C67" s="323"/>
      <c r="D67" s="324"/>
      <c r="E67" s="325"/>
      <c r="F67" s="104" t="s">
        <v>223</v>
      </c>
      <c r="G67" s="105">
        <v>24</v>
      </c>
      <c r="H67" s="105">
        <v>0</v>
      </c>
      <c r="I67" s="33">
        <f>H67/G67*100</f>
        <v>0</v>
      </c>
      <c r="J67" s="39" t="e">
        <f>E67/I67*100</f>
        <v>#DIV/0!</v>
      </c>
      <c r="K67" s="106" t="s">
        <v>24</v>
      </c>
      <c r="L67" s="101">
        <v>350</v>
      </c>
      <c r="M67" s="102">
        <v>297</v>
      </c>
      <c r="N67" s="142">
        <f>M67/L67*100</f>
        <v>84.857142857142847</v>
      </c>
      <c r="O67" s="247"/>
      <c r="P67" s="244"/>
      <c r="Q67" s="32"/>
      <c r="R67" s="32"/>
      <c r="S67" s="32"/>
    </row>
    <row r="68" spans="1:19" s="30" customFormat="1" ht="31.5">
      <c r="A68" s="278"/>
      <c r="B68" s="263"/>
      <c r="C68" s="323"/>
      <c r="D68" s="324"/>
      <c r="E68" s="325"/>
      <c r="F68" s="60" t="s">
        <v>224</v>
      </c>
      <c r="G68" s="105"/>
      <c r="H68" s="105"/>
      <c r="I68" s="33"/>
      <c r="J68" s="39"/>
      <c r="K68" s="106"/>
      <c r="L68" s="101"/>
      <c r="M68" s="102"/>
      <c r="N68" s="142"/>
      <c r="O68" s="247"/>
      <c r="P68" s="244"/>
      <c r="Q68" s="32"/>
      <c r="R68" s="32"/>
      <c r="S68" s="32"/>
    </row>
    <row r="69" spans="1:19" s="30" customFormat="1" ht="16.5" customHeight="1" thickBot="1">
      <c r="A69" s="278"/>
      <c r="B69" s="264"/>
      <c r="C69" s="326"/>
      <c r="D69" s="327"/>
      <c r="E69" s="328"/>
      <c r="F69" s="139"/>
      <c r="G69" s="140"/>
      <c r="H69" s="140"/>
      <c r="I69" s="140"/>
      <c r="J69" s="141"/>
      <c r="K69" s="249" t="s">
        <v>219</v>
      </c>
      <c r="L69" s="250"/>
      <c r="M69" s="251"/>
      <c r="N69" s="148">
        <f>SUM(N64:N68)/4</f>
        <v>83.229789590254697</v>
      </c>
      <c r="O69" s="248"/>
      <c r="P69" s="245"/>
      <c r="Q69" s="32"/>
      <c r="R69" s="32"/>
      <c r="S69" s="32"/>
    </row>
    <row r="70" spans="1:19" s="30" customFormat="1" ht="107.25" customHeight="1">
      <c r="A70" s="278">
        <v>8</v>
      </c>
      <c r="B70" s="262" t="s">
        <v>272</v>
      </c>
      <c r="C70" s="34">
        <v>19</v>
      </c>
      <c r="D70" s="34">
        <v>13</v>
      </c>
      <c r="E70" s="40">
        <f>D70/C70*100</f>
        <v>68.421052631578945</v>
      </c>
      <c r="F70" s="60" t="s">
        <v>175</v>
      </c>
      <c r="G70" s="33">
        <f>SUM(G71:G74)</f>
        <v>23449.1</v>
      </c>
      <c r="H70" s="33">
        <f>SUM(H71:H74)</f>
        <v>10897.4</v>
      </c>
      <c r="I70" s="33">
        <f>H70/G70*100</f>
        <v>46.472572508113316</v>
      </c>
      <c r="J70" s="57">
        <f>E70/I70*100</f>
        <v>147.22888994284489</v>
      </c>
      <c r="K70" s="39"/>
      <c r="L70" s="41" t="s">
        <v>25</v>
      </c>
      <c r="M70" s="124">
        <v>97.6</v>
      </c>
      <c r="N70" s="124">
        <v>105.1</v>
      </c>
      <c r="O70" s="149">
        <f>N70/M70*100</f>
        <v>107.6844262295082</v>
      </c>
      <c r="P70" s="246">
        <f>O92*J70/100</f>
        <v>139.54354188782838</v>
      </c>
      <c r="Q70" s="332" t="s">
        <v>255</v>
      </c>
      <c r="R70" s="32"/>
      <c r="S70" s="32"/>
    </row>
    <row r="71" spans="1:19" s="30" customFormat="1" ht="75.75" customHeight="1">
      <c r="A71" s="278"/>
      <c r="B71" s="263"/>
      <c r="C71" s="267" t="s">
        <v>273</v>
      </c>
      <c r="D71" s="268"/>
      <c r="E71" s="269"/>
      <c r="F71" s="104" t="s">
        <v>222</v>
      </c>
      <c r="G71" s="105">
        <v>17200</v>
      </c>
      <c r="H71" s="105">
        <v>9555.84</v>
      </c>
      <c r="I71" s="33">
        <f>H71/G71*100</f>
        <v>55.557209302325582</v>
      </c>
      <c r="J71" s="39">
        <f>E71/I71*100</f>
        <v>0</v>
      </c>
      <c r="K71" s="39"/>
      <c r="L71" s="126" t="s">
        <v>27</v>
      </c>
      <c r="M71" s="124">
        <v>99.3</v>
      </c>
      <c r="N71" s="124">
        <v>104.3</v>
      </c>
      <c r="O71" s="149">
        <f t="shared" ref="O71:O91" si="4">N71/M71*100</f>
        <v>105.03524672708964</v>
      </c>
      <c r="P71" s="247"/>
      <c r="Q71" s="333"/>
      <c r="R71" s="32"/>
      <c r="S71" s="32"/>
    </row>
    <row r="72" spans="1:19" s="30" customFormat="1" ht="93" customHeight="1">
      <c r="A72" s="278"/>
      <c r="B72" s="263"/>
      <c r="C72" s="270"/>
      <c r="D72" s="271"/>
      <c r="E72" s="272"/>
      <c r="F72" s="104" t="s">
        <v>221</v>
      </c>
      <c r="G72" s="105">
        <v>349.1</v>
      </c>
      <c r="H72" s="105">
        <v>0</v>
      </c>
      <c r="I72" s="33">
        <f>H72/G72*100</f>
        <v>0</v>
      </c>
      <c r="J72" s="39" t="e">
        <f>E72/I72*100</f>
        <v>#DIV/0!</v>
      </c>
      <c r="K72" s="39"/>
      <c r="L72" s="126" t="s">
        <v>28</v>
      </c>
      <c r="M72" s="124">
        <v>88.9</v>
      </c>
      <c r="N72" s="124">
        <v>108.9</v>
      </c>
      <c r="O72" s="149">
        <f t="shared" si="4"/>
        <v>122.49718785151855</v>
      </c>
      <c r="P72" s="247"/>
      <c r="Q72" s="333"/>
      <c r="R72" s="32"/>
      <c r="S72" s="32"/>
    </row>
    <row r="73" spans="1:19" s="30" customFormat="1" ht="61.5" customHeight="1">
      <c r="A73" s="278"/>
      <c r="B73" s="263"/>
      <c r="C73" s="270"/>
      <c r="D73" s="271"/>
      <c r="E73" s="272"/>
      <c r="F73" s="104" t="s">
        <v>223</v>
      </c>
      <c r="G73" s="105"/>
      <c r="H73" s="105"/>
      <c r="I73" s="33" t="e">
        <f>H73/G73*100</f>
        <v>#DIV/0!</v>
      </c>
      <c r="J73" s="39" t="e">
        <f>E73/I73*100</f>
        <v>#DIV/0!</v>
      </c>
      <c r="K73" s="39"/>
      <c r="L73" s="126" t="s">
        <v>29</v>
      </c>
      <c r="M73" s="124">
        <v>1553.8</v>
      </c>
      <c r="N73" s="124">
        <v>187.3</v>
      </c>
      <c r="O73" s="149">
        <f t="shared" si="4"/>
        <v>12.054318445102332</v>
      </c>
      <c r="P73" s="247"/>
      <c r="Q73" s="333"/>
      <c r="R73" s="32"/>
      <c r="S73" s="32"/>
    </row>
    <row r="74" spans="1:19" s="30" customFormat="1" ht="100.5" customHeight="1">
      <c r="A74" s="278"/>
      <c r="B74" s="263"/>
      <c r="C74" s="270"/>
      <c r="D74" s="271"/>
      <c r="E74" s="272"/>
      <c r="F74" s="60" t="s">
        <v>224</v>
      </c>
      <c r="G74" s="105">
        <v>5900</v>
      </c>
      <c r="H74" s="105">
        <v>1341.56</v>
      </c>
      <c r="I74" s="33">
        <f>H74/G74*100</f>
        <v>22.738305084745761</v>
      </c>
      <c r="J74" s="39">
        <f>E74/I74*100</f>
        <v>0</v>
      </c>
      <c r="K74" s="39"/>
      <c r="L74" s="126" t="s">
        <v>30</v>
      </c>
      <c r="M74" s="124">
        <v>18</v>
      </c>
      <c r="N74" s="124">
        <v>23</v>
      </c>
      <c r="O74" s="149">
        <f t="shared" si="4"/>
        <v>127.77777777777777</v>
      </c>
      <c r="P74" s="247"/>
      <c r="Q74" s="333"/>
      <c r="R74" s="32"/>
      <c r="S74" s="32"/>
    </row>
    <row r="75" spans="1:19" s="30" customFormat="1" ht="144" customHeight="1">
      <c r="A75" s="278"/>
      <c r="B75" s="263"/>
      <c r="C75" s="270"/>
      <c r="D75" s="271"/>
      <c r="E75" s="272"/>
      <c r="F75" s="107"/>
      <c r="G75" s="108"/>
      <c r="H75" s="108"/>
      <c r="I75" s="108"/>
      <c r="J75" s="109"/>
      <c r="K75" s="109"/>
      <c r="L75" s="150" t="s">
        <v>31</v>
      </c>
      <c r="M75" s="127">
        <v>57401.1</v>
      </c>
      <c r="N75" s="128">
        <v>37984</v>
      </c>
      <c r="O75" s="149">
        <f t="shared" si="4"/>
        <v>66.172947905179527</v>
      </c>
      <c r="P75" s="247"/>
      <c r="Q75" s="333"/>
      <c r="R75" s="32"/>
      <c r="S75" s="32"/>
    </row>
    <row r="76" spans="1:19" s="30" customFormat="1" ht="83.25" customHeight="1">
      <c r="A76" s="278"/>
      <c r="B76" s="263"/>
      <c r="C76" s="270"/>
      <c r="D76" s="271"/>
      <c r="E76" s="272"/>
      <c r="F76" s="112"/>
      <c r="G76" s="96"/>
      <c r="H76" s="96"/>
      <c r="I76" s="96"/>
      <c r="J76" s="113"/>
      <c r="K76" s="113"/>
      <c r="L76" s="126" t="s">
        <v>32</v>
      </c>
      <c r="M76" s="127"/>
      <c r="N76" s="128"/>
      <c r="O76" s="149"/>
      <c r="P76" s="247"/>
      <c r="Q76" s="333"/>
      <c r="R76" s="32"/>
      <c r="S76" s="32"/>
    </row>
    <row r="77" spans="1:19" s="30" customFormat="1" ht="15.75">
      <c r="A77" s="278"/>
      <c r="B77" s="263"/>
      <c r="C77" s="270"/>
      <c r="D77" s="271"/>
      <c r="E77" s="272"/>
      <c r="F77" s="112"/>
      <c r="G77" s="96"/>
      <c r="H77" s="96"/>
      <c r="I77" s="96"/>
      <c r="J77" s="113"/>
      <c r="K77" s="113"/>
      <c r="L77" s="151" t="s">
        <v>33</v>
      </c>
      <c r="M77" s="127">
        <v>7224</v>
      </c>
      <c r="N77" s="128">
        <v>5785</v>
      </c>
      <c r="O77" s="149">
        <f t="shared" si="4"/>
        <v>80.080287929125134</v>
      </c>
      <c r="P77" s="247"/>
      <c r="Q77" s="333"/>
      <c r="R77" s="32"/>
      <c r="S77" s="32"/>
    </row>
    <row r="78" spans="1:19" s="30" customFormat="1" ht="15.75">
      <c r="A78" s="278"/>
      <c r="B78" s="263"/>
      <c r="C78" s="270"/>
      <c r="D78" s="271"/>
      <c r="E78" s="272"/>
      <c r="F78" s="112"/>
      <c r="G78" s="96"/>
      <c r="H78" s="96"/>
      <c r="I78" s="96"/>
      <c r="J78" s="113"/>
      <c r="K78" s="113"/>
      <c r="L78" s="151" t="s">
        <v>34</v>
      </c>
      <c r="M78" s="127">
        <v>3200</v>
      </c>
      <c r="N78" s="128">
        <v>3200</v>
      </c>
      <c r="O78" s="149">
        <f t="shared" si="4"/>
        <v>100</v>
      </c>
      <c r="P78" s="247"/>
      <c r="Q78" s="333"/>
      <c r="R78" s="32"/>
      <c r="S78" s="32"/>
    </row>
    <row r="79" spans="1:19" s="30" customFormat="1" ht="108" customHeight="1">
      <c r="A79" s="278"/>
      <c r="B79" s="263"/>
      <c r="C79" s="270"/>
      <c r="D79" s="271"/>
      <c r="E79" s="272"/>
      <c r="F79" s="112"/>
      <c r="G79" s="96"/>
      <c r="H79" s="96"/>
      <c r="I79" s="96"/>
      <c r="J79" s="113"/>
      <c r="K79" s="113"/>
      <c r="L79" s="126" t="s">
        <v>35</v>
      </c>
      <c r="M79" s="127">
        <v>191</v>
      </c>
      <c r="N79" s="128">
        <v>333</v>
      </c>
      <c r="O79" s="149">
        <f t="shared" si="4"/>
        <v>174.34554973821989</v>
      </c>
      <c r="P79" s="247"/>
      <c r="Q79" s="333"/>
      <c r="R79" s="32"/>
      <c r="S79" s="32"/>
    </row>
    <row r="80" spans="1:19" s="30" customFormat="1" ht="61.5" customHeight="1">
      <c r="A80" s="278"/>
      <c r="B80" s="263"/>
      <c r="C80" s="270"/>
      <c r="D80" s="271"/>
      <c r="E80" s="272"/>
      <c r="F80" s="112"/>
      <c r="G80" s="96"/>
      <c r="H80" s="96"/>
      <c r="I80" s="96"/>
      <c r="J80" s="113"/>
      <c r="K80" s="113"/>
      <c r="L80" s="126" t="s">
        <v>36</v>
      </c>
      <c r="M80" s="127">
        <v>4081</v>
      </c>
      <c r="N80" s="128">
        <v>4503</v>
      </c>
      <c r="O80" s="149">
        <f t="shared" si="4"/>
        <v>110.34060279343298</v>
      </c>
      <c r="P80" s="247"/>
      <c r="Q80" s="333"/>
      <c r="R80" s="32"/>
      <c r="S80" s="32"/>
    </row>
    <row r="81" spans="1:19" s="30" customFormat="1" ht="15.75" customHeight="1">
      <c r="A81" s="278"/>
      <c r="B81" s="263"/>
      <c r="C81" s="270"/>
      <c r="D81" s="271"/>
      <c r="E81" s="272"/>
      <c r="F81" s="112"/>
      <c r="G81" s="96"/>
      <c r="H81" s="96"/>
      <c r="I81" s="96"/>
      <c r="J81" s="113"/>
      <c r="K81" s="113"/>
      <c r="L81" s="335" t="s">
        <v>37</v>
      </c>
      <c r="M81" s="265">
        <v>925</v>
      </c>
      <c r="N81" s="258">
        <v>879</v>
      </c>
      <c r="O81" s="336">
        <f t="shared" si="4"/>
        <v>95.027027027027017</v>
      </c>
      <c r="P81" s="247"/>
      <c r="Q81" s="333"/>
      <c r="R81" s="32"/>
      <c r="S81" s="32"/>
    </row>
    <row r="82" spans="1:19" s="30" customFormat="1" ht="15.75">
      <c r="A82" s="278"/>
      <c r="B82" s="263"/>
      <c r="C82" s="270"/>
      <c r="D82" s="271"/>
      <c r="E82" s="272"/>
      <c r="F82" s="112"/>
      <c r="G82" s="96"/>
      <c r="H82" s="96"/>
      <c r="I82" s="96"/>
      <c r="J82" s="113"/>
      <c r="K82" s="113"/>
      <c r="L82" s="335"/>
      <c r="M82" s="266"/>
      <c r="N82" s="259"/>
      <c r="O82" s="337"/>
      <c r="P82" s="247"/>
      <c r="Q82" s="333"/>
      <c r="R82" s="32"/>
      <c r="S82" s="32"/>
    </row>
    <row r="83" spans="1:19" s="30" customFormat="1" ht="173.25">
      <c r="A83" s="278"/>
      <c r="B83" s="263"/>
      <c r="C83" s="270"/>
      <c r="D83" s="271"/>
      <c r="E83" s="272"/>
      <c r="F83" s="112"/>
      <c r="G83" s="96"/>
      <c r="H83" s="96"/>
      <c r="I83" s="96"/>
      <c r="J83" s="113"/>
      <c r="K83" s="113"/>
      <c r="L83" s="126" t="s">
        <v>38</v>
      </c>
      <c r="M83" s="127">
        <v>1</v>
      </c>
      <c r="N83" s="128">
        <v>0</v>
      </c>
      <c r="O83" s="149">
        <v>0</v>
      </c>
      <c r="P83" s="247"/>
      <c r="Q83" s="333"/>
      <c r="R83" s="32"/>
      <c r="S83" s="32"/>
    </row>
    <row r="84" spans="1:19" s="30" customFormat="1" ht="76.5" customHeight="1">
      <c r="A84" s="278"/>
      <c r="B84" s="263"/>
      <c r="C84" s="270"/>
      <c r="D84" s="271"/>
      <c r="E84" s="272"/>
      <c r="F84" s="112"/>
      <c r="G84" s="96"/>
      <c r="H84" s="96"/>
      <c r="I84" s="96"/>
      <c r="J84" s="113"/>
      <c r="K84" s="113"/>
      <c r="L84" s="126" t="s">
        <v>39</v>
      </c>
      <c r="M84" s="127">
        <v>200</v>
      </c>
      <c r="N84" s="127">
        <v>300</v>
      </c>
      <c r="O84" s="149">
        <f t="shared" si="4"/>
        <v>150</v>
      </c>
      <c r="P84" s="247"/>
      <c r="Q84" s="333"/>
      <c r="R84" s="32"/>
      <c r="S84" s="32"/>
    </row>
    <row r="85" spans="1:19" s="30" customFormat="1" ht="75" customHeight="1">
      <c r="A85" s="278"/>
      <c r="B85" s="263"/>
      <c r="C85" s="270"/>
      <c r="D85" s="271"/>
      <c r="E85" s="272"/>
      <c r="F85" s="112"/>
      <c r="G85" s="96"/>
      <c r="H85" s="96"/>
      <c r="I85" s="96"/>
      <c r="J85" s="113"/>
      <c r="K85" s="113"/>
      <c r="L85" s="41" t="s">
        <v>77</v>
      </c>
      <c r="M85" s="127"/>
      <c r="N85" s="128"/>
      <c r="O85" s="149"/>
      <c r="P85" s="247"/>
      <c r="Q85" s="333"/>
      <c r="R85" s="32"/>
      <c r="S85" s="32"/>
    </row>
    <row r="86" spans="1:19" s="30" customFormat="1" ht="110.25" customHeight="1">
      <c r="A86" s="278"/>
      <c r="B86" s="263"/>
      <c r="C86" s="270"/>
      <c r="D86" s="271"/>
      <c r="E86" s="272"/>
      <c r="F86" s="112"/>
      <c r="G86" s="96"/>
      <c r="H86" s="96"/>
      <c r="I86" s="96"/>
      <c r="J86" s="113"/>
      <c r="K86" s="113"/>
      <c r="L86" s="41" t="s">
        <v>40</v>
      </c>
      <c r="M86" s="127">
        <v>3</v>
      </c>
      <c r="N86" s="128">
        <v>0</v>
      </c>
      <c r="O86" s="149">
        <f t="shared" si="4"/>
        <v>0</v>
      </c>
      <c r="P86" s="247"/>
      <c r="Q86" s="333"/>
      <c r="R86" s="32"/>
      <c r="S86" s="32"/>
    </row>
    <row r="87" spans="1:19" s="30" customFormat="1" ht="63">
      <c r="A87" s="278"/>
      <c r="B87" s="263"/>
      <c r="C87" s="270"/>
      <c r="D87" s="271"/>
      <c r="E87" s="272"/>
      <c r="F87" s="112"/>
      <c r="G87" s="96"/>
      <c r="H87" s="96"/>
      <c r="I87" s="96"/>
      <c r="J87" s="113"/>
      <c r="K87" s="113"/>
      <c r="L87" s="41" t="s">
        <v>41</v>
      </c>
      <c r="M87" s="127">
        <v>0</v>
      </c>
      <c r="N87" s="128">
        <v>0</v>
      </c>
      <c r="O87" s="149">
        <v>100</v>
      </c>
      <c r="P87" s="247"/>
      <c r="Q87" s="333"/>
      <c r="R87" s="32"/>
      <c r="S87" s="32"/>
    </row>
    <row r="88" spans="1:19" s="30" customFormat="1" ht="39.75" customHeight="1">
      <c r="A88" s="278"/>
      <c r="B88" s="263"/>
      <c r="C88" s="270"/>
      <c r="D88" s="271"/>
      <c r="E88" s="272"/>
      <c r="F88" s="112"/>
      <c r="G88" s="96"/>
      <c r="H88" s="96"/>
      <c r="I88" s="96"/>
      <c r="J88" s="113"/>
      <c r="K88" s="113"/>
      <c r="L88" s="41" t="s">
        <v>42</v>
      </c>
      <c r="M88" s="127">
        <v>0</v>
      </c>
      <c r="N88" s="128">
        <v>0</v>
      </c>
      <c r="O88" s="149">
        <v>100</v>
      </c>
      <c r="P88" s="247"/>
      <c r="Q88" s="333"/>
      <c r="R88" s="32"/>
      <c r="S88" s="32"/>
    </row>
    <row r="89" spans="1:19" s="30" customFormat="1" ht="33" customHeight="1">
      <c r="A89" s="278"/>
      <c r="B89" s="263"/>
      <c r="C89" s="270"/>
      <c r="D89" s="271"/>
      <c r="E89" s="272"/>
      <c r="F89" s="112"/>
      <c r="G89" s="96"/>
      <c r="H89" s="96"/>
      <c r="I89" s="96"/>
      <c r="J89" s="113"/>
      <c r="K89" s="113"/>
      <c r="L89" s="126" t="s">
        <v>43</v>
      </c>
      <c r="M89" s="127">
        <v>0</v>
      </c>
      <c r="N89" s="128">
        <v>0</v>
      </c>
      <c r="O89" s="149">
        <v>100</v>
      </c>
      <c r="P89" s="247"/>
      <c r="Q89" s="333"/>
      <c r="R89" s="32"/>
      <c r="S89" s="32"/>
    </row>
    <row r="90" spans="1:19" s="30" customFormat="1" ht="50.25" customHeight="1">
      <c r="A90" s="278"/>
      <c r="B90" s="263"/>
      <c r="C90" s="270"/>
      <c r="D90" s="271"/>
      <c r="E90" s="272"/>
      <c r="F90" s="112"/>
      <c r="G90" s="96"/>
      <c r="H90" s="96"/>
      <c r="I90" s="96"/>
      <c r="J90" s="113"/>
      <c r="K90" s="113"/>
      <c r="L90" s="126" t="s">
        <v>44</v>
      </c>
      <c r="M90" s="127">
        <v>64.05</v>
      </c>
      <c r="N90" s="128">
        <v>95.9</v>
      </c>
      <c r="O90" s="149">
        <f t="shared" si="4"/>
        <v>149.72677595628417</v>
      </c>
      <c r="P90" s="247"/>
      <c r="Q90" s="333"/>
      <c r="R90" s="32"/>
      <c r="S90" s="32"/>
    </row>
    <row r="91" spans="1:19" s="30" customFormat="1" ht="49.5" customHeight="1">
      <c r="A91" s="278"/>
      <c r="B91" s="263"/>
      <c r="C91" s="270"/>
      <c r="D91" s="271"/>
      <c r="E91" s="272"/>
      <c r="F91" s="112"/>
      <c r="G91" s="96"/>
      <c r="H91" s="96"/>
      <c r="I91" s="96"/>
      <c r="J91" s="113"/>
      <c r="K91" s="113"/>
      <c r="L91" s="150" t="s">
        <v>274</v>
      </c>
      <c r="M91" s="127">
        <v>1</v>
      </c>
      <c r="N91" s="128">
        <v>1</v>
      </c>
      <c r="O91" s="149">
        <f t="shared" si="4"/>
        <v>100</v>
      </c>
      <c r="P91" s="247"/>
      <c r="Q91" s="333"/>
      <c r="R91" s="32"/>
      <c r="S91" s="32"/>
    </row>
    <row r="92" spans="1:19" s="30" customFormat="1" ht="58.5" customHeight="1" thickBot="1">
      <c r="A92" s="278"/>
      <c r="B92" s="264"/>
      <c r="C92" s="273"/>
      <c r="D92" s="274"/>
      <c r="E92" s="275"/>
      <c r="F92" s="116"/>
      <c r="G92" s="117"/>
      <c r="H92" s="117"/>
      <c r="I92" s="117"/>
      <c r="J92" s="118"/>
      <c r="K92" s="117"/>
      <c r="L92" s="249" t="s">
        <v>219</v>
      </c>
      <c r="M92" s="250"/>
      <c r="N92" s="251"/>
      <c r="O92" s="148">
        <v>94.78</v>
      </c>
      <c r="P92" s="248"/>
      <c r="Q92" s="334"/>
      <c r="R92" s="32"/>
      <c r="S92" s="32"/>
    </row>
    <row r="93" spans="1:19" s="30" customFormat="1" ht="126" customHeight="1">
      <c r="A93" s="278">
        <v>9</v>
      </c>
      <c r="B93" s="311" t="s">
        <v>275</v>
      </c>
      <c r="C93" s="34">
        <v>12</v>
      </c>
      <c r="D93" s="34">
        <v>10</v>
      </c>
      <c r="E93" s="43">
        <f>D93/C93*100</f>
        <v>83.333333333333343</v>
      </c>
      <c r="F93" s="60" t="s">
        <v>175</v>
      </c>
      <c r="G93" s="33">
        <v>3961</v>
      </c>
      <c r="H93" s="33">
        <v>3955.2</v>
      </c>
      <c r="I93" s="33">
        <f>I96</f>
        <v>99.853572330219649</v>
      </c>
      <c r="J93" s="33">
        <f>E93/I93%</f>
        <v>83.455535329018332</v>
      </c>
      <c r="K93" s="152" t="s">
        <v>64</v>
      </c>
      <c r="L93" s="153">
        <v>88.5</v>
      </c>
      <c r="M93" s="154">
        <v>86.5</v>
      </c>
      <c r="N93" s="155">
        <f>M93/L93*100</f>
        <v>97.740112994350284</v>
      </c>
      <c r="O93" s="240">
        <f>N105*J93/100</f>
        <v>76.34374065173381</v>
      </c>
      <c r="P93" s="243" t="s">
        <v>276</v>
      </c>
      <c r="Q93" s="32"/>
      <c r="R93" s="32"/>
      <c r="S93" s="32"/>
    </row>
    <row r="94" spans="1:19" s="30" customFormat="1" ht="121.5" customHeight="1">
      <c r="A94" s="278"/>
      <c r="B94" s="312"/>
      <c r="C94" s="267" t="s">
        <v>277</v>
      </c>
      <c r="D94" s="268"/>
      <c r="E94" s="269"/>
      <c r="F94" s="104" t="s">
        <v>222</v>
      </c>
      <c r="G94" s="105"/>
      <c r="H94" s="105"/>
      <c r="I94" s="33" t="e">
        <f>H94/G94*100</f>
        <v>#DIV/0!</v>
      </c>
      <c r="J94" s="39" t="e">
        <f>E94/I94*100</f>
        <v>#DIV/0!</v>
      </c>
      <c r="K94" s="156" t="s">
        <v>65</v>
      </c>
      <c r="L94" s="111" t="s">
        <v>1</v>
      </c>
      <c r="M94" s="154">
        <v>0.8</v>
      </c>
      <c r="N94" s="155">
        <v>100</v>
      </c>
      <c r="O94" s="241"/>
      <c r="P94" s="244"/>
      <c r="Q94" s="32"/>
      <c r="R94" s="32"/>
      <c r="S94" s="32"/>
    </row>
    <row r="95" spans="1:19" s="30" customFormat="1" ht="122.25" customHeight="1">
      <c r="A95" s="278"/>
      <c r="B95" s="312"/>
      <c r="C95" s="270"/>
      <c r="D95" s="271"/>
      <c r="E95" s="272"/>
      <c r="F95" s="104" t="s">
        <v>221</v>
      </c>
      <c r="G95" s="105"/>
      <c r="H95" s="105"/>
      <c r="I95" s="33" t="e">
        <f>H95/G95*100</f>
        <v>#DIV/0!</v>
      </c>
      <c r="J95" s="56" t="e">
        <f>E95/I95*100</f>
        <v>#DIV/0!</v>
      </c>
      <c r="K95" s="156" t="s">
        <v>66</v>
      </c>
      <c r="L95" s="111" t="s">
        <v>2</v>
      </c>
      <c r="M95" s="154">
        <v>1.1000000000000001</v>
      </c>
      <c r="N95" s="157">
        <v>100</v>
      </c>
      <c r="O95" s="241"/>
      <c r="P95" s="244"/>
      <c r="Q95" s="32"/>
      <c r="R95" s="32"/>
      <c r="S95" s="32"/>
    </row>
    <row r="96" spans="1:19" s="30" customFormat="1" ht="71.25">
      <c r="A96" s="278"/>
      <c r="B96" s="312"/>
      <c r="C96" s="270"/>
      <c r="D96" s="271"/>
      <c r="E96" s="272"/>
      <c r="F96" s="104" t="s">
        <v>223</v>
      </c>
      <c r="G96" s="33">
        <v>3961</v>
      </c>
      <c r="H96" s="33">
        <v>3955.2</v>
      </c>
      <c r="I96" s="33">
        <f>H96/G96*100</f>
        <v>99.853572330219649</v>
      </c>
      <c r="J96" s="39">
        <f>E96/I96*100</f>
        <v>0</v>
      </c>
      <c r="K96" s="158" t="s">
        <v>67</v>
      </c>
      <c r="L96" s="159" t="s">
        <v>58</v>
      </c>
      <c r="M96" s="159" t="s">
        <v>58</v>
      </c>
      <c r="N96" s="157">
        <v>100</v>
      </c>
      <c r="O96" s="241"/>
      <c r="P96" s="244"/>
      <c r="Q96" s="32"/>
      <c r="R96" s="32"/>
      <c r="S96" s="32"/>
    </row>
    <row r="97" spans="1:19" s="30" customFormat="1" ht="99.75">
      <c r="A97" s="278"/>
      <c r="B97" s="312"/>
      <c r="C97" s="270"/>
      <c r="D97" s="271"/>
      <c r="E97" s="272"/>
      <c r="F97" s="60" t="s">
        <v>224</v>
      </c>
      <c r="G97" s="105"/>
      <c r="H97" s="105"/>
      <c r="I97" s="33" t="e">
        <f>H97/G97*100</f>
        <v>#DIV/0!</v>
      </c>
      <c r="J97" s="39" t="e">
        <f>E97/I97*100</f>
        <v>#DIV/0!</v>
      </c>
      <c r="K97" s="160" t="s">
        <v>68</v>
      </c>
      <c r="L97" s="159" t="s">
        <v>58</v>
      </c>
      <c r="M97" s="159" t="s">
        <v>58</v>
      </c>
      <c r="N97" s="157">
        <v>100</v>
      </c>
      <c r="O97" s="241"/>
      <c r="P97" s="244"/>
      <c r="Q97" s="32"/>
      <c r="R97" s="32"/>
      <c r="S97" s="32"/>
    </row>
    <row r="98" spans="1:19" s="30" customFormat="1" ht="114">
      <c r="A98" s="278"/>
      <c r="B98" s="312"/>
      <c r="C98" s="270"/>
      <c r="D98" s="271"/>
      <c r="E98" s="272"/>
      <c r="F98" s="107"/>
      <c r="G98" s="108"/>
      <c r="H98" s="108"/>
      <c r="I98" s="108"/>
      <c r="J98" s="108"/>
      <c r="K98" s="158" t="s">
        <v>69</v>
      </c>
      <c r="L98" s="159">
        <f>0</f>
        <v>0</v>
      </c>
      <c r="M98" s="159">
        <v>0</v>
      </c>
      <c r="N98" s="157">
        <v>100</v>
      </c>
      <c r="O98" s="241"/>
      <c r="P98" s="244"/>
      <c r="Q98" s="32"/>
      <c r="R98" s="32"/>
      <c r="S98" s="32"/>
    </row>
    <row r="99" spans="1:19" s="30" customFormat="1" ht="57">
      <c r="A99" s="278"/>
      <c r="B99" s="312"/>
      <c r="C99" s="270"/>
      <c r="D99" s="271"/>
      <c r="E99" s="272"/>
      <c r="F99" s="112"/>
      <c r="G99" s="96"/>
      <c r="H99" s="96"/>
      <c r="I99" s="96"/>
      <c r="J99" s="96"/>
      <c r="K99" s="158" t="s">
        <v>70</v>
      </c>
      <c r="L99" s="159" t="s">
        <v>71</v>
      </c>
      <c r="M99" s="159">
        <v>3.1</v>
      </c>
      <c r="N99" s="157">
        <v>0</v>
      </c>
      <c r="O99" s="241"/>
      <c r="P99" s="244"/>
      <c r="Q99" s="32"/>
      <c r="R99" s="32"/>
      <c r="S99" s="32"/>
    </row>
    <row r="100" spans="1:19" s="30" customFormat="1" ht="99.75">
      <c r="A100" s="278"/>
      <c r="B100" s="312"/>
      <c r="C100" s="270"/>
      <c r="D100" s="271"/>
      <c r="E100" s="272"/>
      <c r="F100" s="112"/>
      <c r="G100" s="96"/>
      <c r="H100" s="96"/>
      <c r="I100" s="96"/>
      <c r="J100" s="96"/>
      <c r="K100" s="161" t="s">
        <v>72</v>
      </c>
      <c r="L100" s="159" t="s">
        <v>58</v>
      </c>
      <c r="M100" s="159" t="s">
        <v>58</v>
      </c>
      <c r="N100" s="157">
        <v>100</v>
      </c>
      <c r="O100" s="241"/>
      <c r="P100" s="244"/>
      <c r="Q100" s="32"/>
      <c r="R100" s="32"/>
      <c r="S100" s="32"/>
    </row>
    <row r="101" spans="1:19" s="30" customFormat="1" ht="85.5">
      <c r="A101" s="278"/>
      <c r="B101" s="312"/>
      <c r="C101" s="270"/>
      <c r="D101" s="271"/>
      <c r="E101" s="272"/>
      <c r="F101" s="112"/>
      <c r="G101" s="96"/>
      <c r="H101" s="96"/>
      <c r="I101" s="96"/>
      <c r="J101" s="96"/>
      <c r="K101" s="162" t="s">
        <v>3</v>
      </c>
      <c r="L101" s="159" t="s">
        <v>4</v>
      </c>
      <c r="M101" s="159" t="s">
        <v>73</v>
      </c>
      <c r="N101" s="157">
        <v>100</v>
      </c>
      <c r="O101" s="241"/>
      <c r="P101" s="244"/>
      <c r="Q101" s="32"/>
      <c r="R101" s="32"/>
      <c r="S101" s="32"/>
    </row>
    <row r="102" spans="1:19" s="30" customFormat="1" ht="85.5">
      <c r="A102" s="278"/>
      <c r="B102" s="312"/>
      <c r="C102" s="270"/>
      <c r="D102" s="271"/>
      <c r="E102" s="272"/>
      <c r="F102" s="112"/>
      <c r="G102" s="96"/>
      <c r="H102" s="96"/>
      <c r="I102" s="96"/>
      <c r="J102" s="96"/>
      <c r="K102" s="158" t="s">
        <v>74</v>
      </c>
      <c r="L102" s="159" t="s">
        <v>75</v>
      </c>
      <c r="M102" s="159">
        <v>98</v>
      </c>
      <c r="N102" s="163">
        <v>100</v>
      </c>
      <c r="O102" s="241"/>
      <c r="P102" s="244"/>
      <c r="Q102" s="32"/>
      <c r="R102" s="32"/>
      <c r="S102" s="32"/>
    </row>
    <row r="103" spans="1:19" s="30" customFormat="1" ht="99.75">
      <c r="A103" s="278"/>
      <c r="B103" s="312"/>
      <c r="C103" s="270"/>
      <c r="D103" s="271"/>
      <c r="E103" s="272"/>
      <c r="F103" s="112"/>
      <c r="G103" s="96"/>
      <c r="H103" s="96"/>
      <c r="I103" s="96"/>
      <c r="J103" s="96"/>
      <c r="K103" s="158" t="s">
        <v>76</v>
      </c>
      <c r="L103" s="159" t="s">
        <v>58</v>
      </c>
      <c r="M103" s="159" t="s">
        <v>58</v>
      </c>
      <c r="N103" s="157">
        <v>100</v>
      </c>
      <c r="O103" s="241"/>
      <c r="P103" s="244"/>
      <c r="Q103" s="32"/>
      <c r="R103" s="32"/>
      <c r="S103" s="32"/>
    </row>
    <row r="104" spans="1:19" s="30" customFormat="1" ht="114">
      <c r="A104" s="278"/>
      <c r="B104" s="312"/>
      <c r="C104" s="270"/>
      <c r="D104" s="271"/>
      <c r="E104" s="272"/>
      <c r="F104" s="112"/>
      <c r="G104" s="96"/>
      <c r="H104" s="96"/>
      <c r="I104" s="96"/>
      <c r="J104" s="96"/>
      <c r="K104" s="158" t="s">
        <v>5</v>
      </c>
      <c r="L104" s="159" t="s">
        <v>58</v>
      </c>
      <c r="M104" s="159" t="s">
        <v>58</v>
      </c>
      <c r="N104" s="157">
        <v>100</v>
      </c>
      <c r="O104" s="241"/>
      <c r="P104" s="244"/>
      <c r="Q104" s="32"/>
      <c r="R104" s="32"/>
      <c r="S104" s="32"/>
    </row>
    <row r="105" spans="1:19" s="30" customFormat="1" ht="21.75" customHeight="1" thickBot="1">
      <c r="A105" s="278"/>
      <c r="B105" s="313"/>
      <c r="C105" s="273"/>
      <c r="D105" s="274"/>
      <c r="E105" s="275"/>
      <c r="F105" s="116"/>
      <c r="G105" s="117"/>
      <c r="H105" s="117"/>
      <c r="I105" s="117"/>
      <c r="J105" s="117"/>
      <c r="K105" s="254" t="s">
        <v>219</v>
      </c>
      <c r="L105" s="254"/>
      <c r="M105" s="254"/>
      <c r="N105" s="164">
        <f>(N93+N94+N95+N96+N97+N98+N99+N100+N101+N102+N103+N104)/12</f>
        <v>91.47834274952919</v>
      </c>
      <c r="O105" s="242"/>
      <c r="P105" s="245"/>
      <c r="Q105" s="32"/>
      <c r="R105" s="32"/>
      <c r="S105" s="32"/>
    </row>
    <row r="106" spans="1:19" s="30" customFormat="1" ht="99.75" customHeight="1" thickBot="1">
      <c r="A106" s="278">
        <v>11</v>
      </c>
      <c r="B106" s="316" t="s">
        <v>360</v>
      </c>
      <c r="C106" s="34">
        <v>20</v>
      </c>
      <c r="D106" s="34">
        <v>18</v>
      </c>
      <c r="E106" s="34">
        <f>D106/C106*100</f>
        <v>90</v>
      </c>
      <c r="F106" s="60" t="s">
        <v>175</v>
      </c>
      <c r="G106" s="33">
        <v>14406.4</v>
      </c>
      <c r="H106" s="33">
        <v>14353</v>
      </c>
      <c r="I106" s="33">
        <f>H106/G106*100</f>
        <v>99.629331408262999</v>
      </c>
      <c r="J106" s="39">
        <f>E106/I106*100</f>
        <v>90.334842889988153</v>
      </c>
      <c r="K106" s="165" t="s">
        <v>49</v>
      </c>
      <c r="L106" s="166">
        <v>12</v>
      </c>
      <c r="M106" s="167">
        <v>15</v>
      </c>
      <c r="N106" s="142">
        <f>M106/L106*100</f>
        <v>125</v>
      </c>
      <c r="O106" s="240">
        <v>86.25</v>
      </c>
      <c r="P106" s="243" t="s">
        <v>150</v>
      </c>
      <c r="Q106" s="32"/>
      <c r="R106" s="32"/>
      <c r="S106" s="32"/>
    </row>
    <row r="107" spans="1:19" s="30" customFormat="1" ht="116.25" customHeight="1" thickBot="1">
      <c r="A107" s="278"/>
      <c r="B107" s="317"/>
      <c r="C107" s="267" t="s">
        <v>278</v>
      </c>
      <c r="D107" s="268"/>
      <c r="E107" s="269"/>
      <c r="F107" s="104" t="s">
        <v>222</v>
      </c>
      <c r="G107" s="105"/>
      <c r="H107" s="105"/>
      <c r="I107" s="33" t="e">
        <f>H107/G107*100</f>
        <v>#DIV/0!</v>
      </c>
      <c r="J107" s="39" t="e">
        <f>E107/I107*100</f>
        <v>#DIV/0!</v>
      </c>
      <c r="K107" s="168" t="s">
        <v>50</v>
      </c>
      <c r="L107" s="166">
        <v>8</v>
      </c>
      <c r="M107" s="167">
        <v>8</v>
      </c>
      <c r="N107" s="103">
        <f t="shared" ref="N107:N113" si="5">M107/L107*100</f>
        <v>100</v>
      </c>
      <c r="O107" s="241"/>
      <c r="P107" s="244"/>
      <c r="Q107" s="32"/>
      <c r="R107" s="32"/>
      <c r="S107" s="32"/>
    </row>
    <row r="108" spans="1:19" s="30" customFormat="1" ht="99.75" thickBot="1">
      <c r="A108" s="278"/>
      <c r="B108" s="317"/>
      <c r="C108" s="270"/>
      <c r="D108" s="271"/>
      <c r="E108" s="272"/>
      <c r="F108" s="104" t="s">
        <v>221</v>
      </c>
      <c r="G108" s="105"/>
      <c r="H108" s="105"/>
      <c r="I108" s="33" t="e">
        <f>H108/G108*100</f>
        <v>#DIV/0!</v>
      </c>
      <c r="J108" s="39" t="e">
        <f>E108/I108*100</f>
        <v>#DIV/0!</v>
      </c>
      <c r="K108" s="169" t="s">
        <v>151</v>
      </c>
      <c r="L108" s="170">
        <v>5</v>
      </c>
      <c r="M108" s="171">
        <v>0</v>
      </c>
      <c r="N108" s="103">
        <f t="shared" si="5"/>
        <v>0</v>
      </c>
      <c r="O108" s="241"/>
      <c r="P108" s="244"/>
      <c r="Q108" s="32"/>
      <c r="R108" s="32"/>
      <c r="S108" s="32"/>
    </row>
    <row r="109" spans="1:19" s="30" customFormat="1" ht="83.25" thickBot="1">
      <c r="A109" s="278"/>
      <c r="B109" s="317"/>
      <c r="C109" s="270"/>
      <c r="D109" s="271"/>
      <c r="E109" s="272"/>
      <c r="F109" s="104" t="s">
        <v>223</v>
      </c>
      <c r="G109" s="105"/>
      <c r="H109" s="105"/>
      <c r="I109" s="33" t="e">
        <f>H109/G109*100</f>
        <v>#DIV/0!</v>
      </c>
      <c r="J109" s="39" t="e">
        <f>E109/I109*100</f>
        <v>#DIV/0!</v>
      </c>
      <c r="K109" s="172" t="s">
        <v>361</v>
      </c>
      <c r="L109" s="170">
        <v>10</v>
      </c>
      <c r="M109" s="171">
        <v>2</v>
      </c>
      <c r="N109" s="103">
        <f>M109/L109*100</f>
        <v>20</v>
      </c>
      <c r="O109" s="241"/>
      <c r="P109" s="244"/>
      <c r="Q109" s="32"/>
      <c r="R109" s="32"/>
      <c r="S109" s="32"/>
    </row>
    <row r="110" spans="1:19" s="30" customFormat="1" ht="132.75" thickBot="1">
      <c r="A110" s="278"/>
      <c r="B110" s="317"/>
      <c r="C110" s="270"/>
      <c r="D110" s="271"/>
      <c r="E110" s="272"/>
      <c r="F110" s="60" t="s">
        <v>224</v>
      </c>
      <c r="G110" s="105"/>
      <c r="H110" s="105"/>
      <c r="I110" s="33" t="e">
        <f>H110/G110*100</f>
        <v>#DIV/0!</v>
      </c>
      <c r="J110" s="39" t="e">
        <f>E110/I110*100</f>
        <v>#DIV/0!</v>
      </c>
      <c r="K110" s="172" t="s">
        <v>152</v>
      </c>
      <c r="L110" s="173">
        <v>12</v>
      </c>
      <c r="M110" s="174">
        <v>0</v>
      </c>
      <c r="N110" s="103">
        <f t="shared" si="5"/>
        <v>0</v>
      </c>
      <c r="O110" s="241"/>
      <c r="P110" s="244"/>
      <c r="Q110" s="32"/>
      <c r="R110" s="32"/>
      <c r="S110" s="32"/>
    </row>
    <row r="111" spans="1:19" s="30" customFormat="1" ht="83.25" thickBot="1">
      <c r="A111" s="278"/>
      <c r="B111" s="317"/>
      <c r="C111" s="270"/>
      <c r="D111" s="271"/>
      <c r="E111" s="272"/>
      <c r="F111" s="107"/>
      <c r="G111" s="108"/>
      <c r="H111" s="108"/>
      <c r="I111" s="108"/>
      <c r="J111" s="109"/>
      <c r="K111" s="172" t="s">
        <v>78</v>
      </c>
      <c r="L111" s="173">
        <v>10</v>
      </c>
      <c r="M111" s="174">
        <v>9</v>
      </c>
      <c r="N111" s="103">
        <f t="shared" si="5"/>
        <v>90</v>
      </c>
      <c r="O111" s="241"/>
      <c r="P111" s="244"/>
      <c r="Q111" s="32"/>
      <c r="R111" s="32"/>
      <c r="S111" s="32"/>
    </row>
    <row r="112" spans="1:19" s="30" customFormat="1" ht="83.25" thickBot="1">
      <c r="A112" s="278"/>
      <c r="B112" s="317"/>
      <c r="C112" s="270"/>
      <c r="D112" s="271"/>
      <c r="E112" s="272"/>
      <c r="F112" s="112"/>
      <c r="G112" s="96"/>
      <c r="H112" s="96"/>
      <c r="I112" s="96"/>
      <c r="J112" s="113"/>
      <c r="K112" s="172" t="s">
        <v>153</v>
      </c>
      <c r="L112" s="175">
        <v>38</v>
      </c>
      <c r="M112" s="176">
        <v>56.9</v>
      </c>
      <c r="N112" s="177">
        <f t="shared" si="5"/>
        <v>149.73684210526315</v>
      </c>
      <c r="O112" s="241"/>
      <c r="P112" s="244"/>
      <c r="Q112" s="32"/>
      <c r="R112" s="32"/>
      <c r="S112" s="32"/>
    </row>
    <row r="113" spans="1:19" s="30" customFormat="1" ht="66.75" thickBot="1">
      <c r="A113" s="278"/>
      <c r="B113" s="317"/>
      <c r="C113" s="270"/>
      <c r="D113" s="271"/>
      <c r="E113" s="272"/>
      <c r="F113" s="112"/>
      <c r="G113" s="96"/>
      <c r="H113" s="96"/>
      <c r="I113" s="96"/>
      <c r="J113" s="113"/>
      <c r="K113" s="172" t="s">
        <v>154</v>
      </c>
      <c r="L113" s="175">
        <v>60</v>
      </c>
      <c r="M113" s="176">
        <v>60</v>
      </c>
      <c r="N113" s="177">
        <f t="shared" si="5"/>
        <v>100</v>
      </c>
      <c r="O113" s="241"/>
      <c r="P113" s="244"/>
      <c r="Q113" s="32"/>
      <c r="R113" s="32"/>
      <c r="S113" s="32"/>
    </row>
    <row r="114" spans="1:19" s="30" customFormat="1" ht="16.5" customHeight="1" thickBot="1">
      <c r="A114" s="278"/>
      <c r="B114" s="318"/>
      <c r="C114" s="273"/>
      <c r="D114" s="274"/>
      <c r="E114" s="275"/>
      <c r="F114" s="116"/>
      <c r="G114" s="117"/>
      <c r="H114" s="117"/>
      <c r="I114" s="117"/>
      <c r="J114" s="118"/>
      <c r="K114" s="249" t="s">
        <v>219</v>
      </c>
      <c r="L114" s="250"/>
      <c r="M114" s="251"/>
      <c r="N114" s="119">
        <v>86.25</v>
      </c>
      <c r="O114" s="242"/>
      <c r="P114" s="245"/>
      <c r="Q114" s="32"/>
      <c r="R114" s="32"/>
      <c r="S114" s="32"/>
    </row>
    <row r="115" spans="1:19" s="30" customFormat="1" ht="63" customHeight="1">
      <c r="A115" s="278">
        <v>12</v>
      </c>
      <c r="B115" s="316" t="s">
        <v>79</v>
      </c>
      <c r="C115" s="34">
        <v>6</v>
      </c>
      <c r="D115" s="34">
        <v>6</v>
      </c>
      <c r="E115" s="34">
        <f>D115/C115*100</f>
        <v>100</v>
      </c>
      <c r="F115" s="60" t="s">
        <v>175</v>
      </c>
      <c r="G115" s="33">
        <v>0</v>
      </c>
      <c r="H115" s="33">
        <v>0</v>
      </c>
      <c r="I115" s="33" t="e">
        <f>H115/G115*100</f>
        <v>#DIV/0!</v>
      </c>
      <c r="J115" s="39" t="e">
        <f>E115/I115*100</f>
        <v>#DIV/0!</v>
      </c>
      <c r="K115" s="100" t="s">
        <v>155</v>
      </c>
      <c r="L115" s="101">
        <v>3</v>
      </c>
      <c r="M115" s="102">
        <v>3</v>
      </c>
      <c r="N115" s="142">
        <f t="shared" ref="N115:N120" si="6">M115/L115*100</f>
        <v>100</v>
      </c>
      <c r="O115" s="240">
        <v>95.5</v>
      </c>
      <c r="P115" s="243" t="s">
        <v>279</v>
      </c>
      <c r="Q115" s="32"/>
      <c r="R115" s="32"/>
      <c r="S115" s="32"/>
    </row>
    <row r="116" spans="1:19" s="30" customFormat="1" ht="126" customHeight="1">
      <c r="A116" s="278"/>
      <c r="B116" s="317"/>
      <c r="C116" s="267" t="s">
        <v>80</v>
      </c>
      <c r="D116" s="268"/>
      <c r="E116" s="269"/>
      <c r="F116" s="104" t="s">
        <v>222</v>
      </c>
      <c r="G116" s="105"/>
      <c r="H116" s="105"/>
      <c r="I116" s="33" t="e">
        <f>H116/G116*100</f>
        <v>#DIV/0!</v>
      </c>
      <c r="J116" s="39" t="e">
        <f>E116/I116*100</f>
        <v>#DIV/0!</v>
      </c>
      <c r="K116" s="106" t="s">
        <v>156</v>
      </c>
      <c r="L116" s="73">
        <v>100</v>
      </c>
      <c r="M116" s="102">
        <v>98</v>
      </c>
      <c r="N116" s="103">
        <f t="shared" si="6"/>
        <v>98</v>
      </c>
      <c r="O116" s="241"/>
      <c r="P116" s="244"/>
      <c r="Q116" s="32"/>
      <c r="R116" s="32"/>
      <c r="S116" s="32"/>
    </row>
    <row r="117" spans="1:19" s="30" customFormat="1" ht="94.5">
      <c r="A117" s="278"/>
      <c r="B117" s="317"/>
      <c r="C117" s="270"/>
      <c r="D117" s="271"/>
      <c r="E117" s="272"/>
      <c r="F117" s="104" t="s">
        <v>221</v>
      </c>
      <c r="G117" s="105"/>
      <c r="H117" s="105"/>
      <c r="I117" s="33" t="e">
        <f>H117/G117*100</f>
        <v>#DIV/0!</v>
      </c>
      <c r="J117" s="39" t="e">
        <f>E117/I117*100</f>
        <v>#DIV/0!</v>
      </c>
      <c r="K117" s="106" t="s">
        <v>157</v>
      </c>
      <c r="L117" s="101">
        <v>3</v>
      </c>
      <c r="M117" s="102">
        <v>3</v>
      </c>
      <c r="N117" s="103">
        <f t="shared" si="6"/>
        <v>100</v>
      </c>
      <c r="O117" s="241"/>
      <c r="P117" s="244"/>
      <c r="Q117" s="32"/>
      <c r="R117" s="32"/>
      <c r="S117" s="32"/>
    </row>
    <row r="118" spans="1:19" s="30" customFormat="1" ht="110.25">
      <c r="A118" s="278"/>
      <c r="B118" s="317"/>
      <c r="C118" s="270"/>
      <c r="D118" s="271"/>
      <c r="E118" s="272"/>
      <c r="F118" s="104" t="s">
        <v>223</v>
      </c>
      <c r="G118" s="105"/>
      <c r="H118" s="105"/>
      <c r="I118" s="33" t="e">
        <f>H118/G118*100</f>
        <v>#DIV/0!</v>
      </c>
      <c r="J118" s="39" t="e">
        <f>E118/I118*100</f>
        <v>#DIV/0!</v>
      </c>
      <c r="K118" s="106" t="s">
        <v>158</v>
      </c>
      <c r="L118" s="101">
        <v>2</v>
      </c>
      <c r="M118" s="102">
        <v>2</v>
      </c>
      <c r="N118" s="103">
        <f t="shared" si="6"/>
        <v>100</v>
      </c>
      <c r="O118" s="241"/>
      <c r="P118" s="244"/>
      <c r="Q118" s="32"/>
      <c r="R118" s="32"/>
      <c r="S118" s="32"/>
    </row>
    <row r="119" spans="1:19" s="30" customFormat="1" ht="78.75">
      <c r="A119" s="278"/>
      <c r="B119" s="317"/>
      <c r="C119" s="270"/>
      <c r="D119" s="271"/>
      <c r="E119" s="272"/>
      <c r="F119" s="60" t="s">
        <v>224</v>
      </c>
      <c r="G119" s="105"/>
      <c r="H119" s="105"/>
      <c r="I119" s="33" t="e">
        <f>H119/G119*100</f>
        <v>#DIV/0!</v>
      </c>
      <c r="J119" s="39" t="e">
        <f>E119/I119*100</f>
        <v>#DIV/0!</v>
      </c>
      <c r="K119" s="106" t="s">
        <v>159</v>
      </c>
      <c r="L119" s="101">
        <v>4</v>
      </c>
      <c r="M119" s="102">
        <v>3</v>
      </c>
      <c r="N119" s="103">
        <f t="shared" si="6"/>
        <v>75</v>
      </c>
      <c r="O119" s="241"/>
      <c r="P119" s="244"/>
      <c r="Q119" s="32"/>
      <c r="R119" s="32"/>
      <c r="S119" s="32"/>
    </row>
    <row r="120" spans="1:19" s="30" customFormat="1" ht="94.5">
      <c r="A120" s="278"/>
      <c r="B120" s="317"/>
      <c r="C120" s="270"/>
      <c r="D120" s="271"/>
      <c r="E120" s="272"/>
      <c r="F120" s="107"/>
      <c r="G120" s="108"/>
      <c r="H120" s="108"/>
      <c r="I120" s="108"/>
      <c r="J120" s="109"/>
      <c r="K120" s="110" t="s">
        <v>160</v>
      </c>
      <c r="L120" s="111">
        <v>8</v>
      </c>
      <c r="M120" s="111">
        <v>8</v>
      </c>
      <c r="N120" s="103">
        <f t="shared" si="6"/>
        <v>100</v>
      </c>
      <c r="O120" s="241"/>
      <c r="P120" s="244"/>
      <c r="Q120" s="32"/>
      <c r="R120" s="32"/>
      <c r="S120" s="32"/>
    </row>
    <row r="121" spans="1:19" s="30" customFormat="1" ht="16.5" customHeight="1" thickBot="1">
      <c r="A121" s="278"/>
      <c r="B121" s="318"/>
      <c r="C121" s="273"/>
      <c r="D121" s="274"/>
      <c r="E121" s="275"/>
      <c r="F121" s="116"/>
      <c r="G121" s="117"/>
      <c r="H121" s="117"/>
      <c r="I121" s="117"/>
      <c r="J121" s="118"/>
      <c r="K121" s="249" t="s">
        <v>219</v>
      </c>
      <c r="L121" s="250"/>
      <c r="M121" s="251"/>
      <c r="N121" s="119">
        <v>95.5</v>
      </c>
      <c r="O121" s="242"/>
      <c r="P121" s="245"/>
      <c r="Q121" s="32"/>
      <c r="R121" s="32"/>
      <c r="S121" s="32"/>
    </row>
    <row r="122" spans="1:19" s="30" customFormat="1" ht="47.25" customHeight="1">
      <c r="A122" s="278">
        <v>13</v>
      </c>
      <c r="B122" s="262" t="s">
        <v>51</v>
      </c>
      <c r="C122" s="34">
        <v>16</v>
      </c>
      <c r="D122" s="34">
        <v>13</v>
      </c>
      <c r="E122" s="34">
        <f>D122/C122*100</f>
        <v>81.25</v>
      </c>
      <c r="F122" s="60" t="s">
        <v>175</v>
      </c>
      <c r="G122" s="33">
        <v>1</v>
      </c>
      <c r="H122" s="33">
        <v>0</v>
      </c>
      <c r="I122" s="33">
        <f>H122/G122*100</f>
        <v>0</v>
      </c>
      <c r="J122" s="39" t="e">
        <f>E122/I122*100</f>
        <v>#DIV/0!</v>
      </c>
      <c r="K122" s="39"/>
      <c r="L122" s="41" t="s">
        <v>161</v>
      </c>
      <c r="M122" s="124">
        <v>150</v>
      </c>
      <c r="N122" s="124">
        <v>141</v>
      </c>
      <c r="O122" s="149">
        <f>N122/M122*100</f>
        <v>94</v>
      </c>
      <c r="P122" s="240">
        <v>97.35</v>
      </c>
      <c r="Q122" s="332" t="s">
        <v>48</v>
      </c>
      <c r="R122" s="32"/>
      <c r="S122" s="32"/>
    </row>
    <row r="123" spans="1:19" s="30" customFormat="1" ht="63" customHeight="1">
      <c r="A123" s="278"/>
      <c r="B123" s="263"/>
      <c r="C123" s="267" t="s">
        <v>81</v>
      </c>
      <c r="D123" s="268"/>
      <c r="E123" s="269"/>
      <c r="F123" s="104" t="s">
        <v>222</v>
      </c>
      <c r="G123" s="105">
        <v>0</v>
      </c>
      <c r="H123" s="105">
        <v>0</v>
      </c>
      <c r="I123" s="33" t="e">
        <f>H123/G123*100</f>
        <v>#DIV/0!</v>
      </c>
      <c r="J123" s="39" t="e">
        <f>E123/I123*100</f>
        <v>#DIV/0!</v>
      </c>
      <c r="K123" s="39"/>
      <c r="L123" s="126" t="s">
        <v>162</v>
      </c>
      <c r="M123" s="124">
        <v>155</v>
      </c>
      <c r="N123" s="124">
        <v>152</v>
      </c>
      <c r="O123" s="149">
        <f>N123/M123*100</f>
        <v>98.064516129032256</v>
      </c>
      <c r="P123" s="241"/>
      <c r="Q123" s="333"/>
      <c r="R123" s="32"/>
      <c r="S123" s="32"/>
    </row>
    <row r="124" spans="1:19" s="30" customFormat="1" ht="189" customHeight="1">
      <c r="A124" s="278"/>
      <c r="B124" s="263"/>
      <c r="C124" s="270"/>
      <c r="D124" s="271"/>
      <c r="E124" s="272"/>
      <c r="F124" s="104" t="s">
        <v>221</v>
      </c>
      <c r="G124" s="105">
        <v>0</v>
      </c>
      <c r="H124" s="105">
        <v>0</v>
      </c>
      <c r="I124" s="33" t="e">
        <f>H124/G124*100</f>
        <v>#DIV/0!</v>
      </c>
      <c r="J124" s="39" t="e">
        <f>E124/I124*100</f>
        <v>#DIV/0!</v>
      </c>
      <c r="K124" s="39"/>
      <c r="L124" s="126" t="s">
        <v>82</v>
      </c>
      <c r="M124" s="178">
        <v>30</v>
      </c>
      <c r="N124" s="124">
        <v>30</v>
      </c>
      <c r="O124" s="149">
        <f>N124/M124*100</f>
        <v>100</v>
      </c>
      <c r="P124" s="241"/>
      <c r="Q124" s="333"/>
      <c r="R124" s="32"/>
      <c r="S124" s="32"/>
    </row>
    <row r="125" spans="1:19" s="30" customFormat="1" ht="15.75">
      <c r="A125" s="278"/>
      <c r="B125" s="263"/>
      <c r="C125" s="270"/>
      <c r="D125" s="271"/>
      <c r="E125" s="272"/>
      <c r="F125" s="112"/>
      <c r="G125" s="96"/>
      <c r="H125" s="96"/>
      <c r="I125" s="96"/>
      <c r="J125" s="113"/>
      <c r="K125" s="113"/>
      <c r="L125" s="335"/>
      <c r="M125" s="265"/>
      <c r="N125" s="258"/>
      <c r="O125" s="252" t="e">
        <f>N125/M125*100</f>
        <v>#DIV/0!</v>
      </c>
      <c r="P125" s="241"/>
      <c r="Q125" s="333"/>
      <c r="R125" s="32"/>
      <c r="S125" s="32"/>
    </row>
    <row r="126" spans="1:19" s="30" customFormat="1" ht="15.75">
      <c r="A126" s="278"/>
      <c r="B126" s="263"/>
      <c r="C126" s="270"/>
      <c r="D126" s="271"/>
      <c r="E126" s="272"/>
      <c r="F126" s="112"/>
      <c r="G126" s="96"/>
      <c r="H126" s="96"/>
      <c r="I126" s="96"/>
      <c r="J126" s="113"/>
      <c r="K126" s="113"/>
      <c r="L126" s="335"/>
      <c r="M126" s="266"/>
      <c r="N126" s="259"/>
      <c r="O126" s="253"/>
      <c r="P126" s="241"/>
      <c r="Q126" s="333"/>
      <c r="R126" s="32"/>
      <c r="S126" s="32"/>
    </row>
    <row r="127" spans="1:19" s="30" customFormat="1" ht="16.5" customHeight="1" thickBot="1">
      <c r="A127" s="278"/>
      <c r="B127" s="264"/>
      <c r="C127" s="273"/>
      <c r="D127" s="274"/>
      <c r="E127" s="275"/>
      <c r="F127" s="116"/>
      <c r="G127" s="117"/>
      <c r="H127" s="117"/>
      <c r="I127" s="117"/>
      <c r="J127" s="118"/>
      <c r="K127" s="117"/>
      <c r="L127" s="249" t="s">
        <v>219</v>
      </c>
      <c r="M127" s="250"/>
      <c r="N127" s="251"/>
      <c r="O127" s="119">
        <v>97.35</v>
      </c>
      <c r="P127" s="242"/>
      <c r="Q127" s="334"/>
      <c r="R127" s="32"/>
      <c r="S127" s="32"/>
    </row>
    <row r="128" spans="1:19" s="30" customFormat="1" ht="31.5" customHeight="1">
      <c r="A128" s="278">
        <v>14</v>
      </c>
      <c r="B128" s="262" t="s">
        <v>137</v>
      </c>
      <c r="C128" s="34">
        <v>21</v>
      </c>
      <c r="D128" s="34">
        <v>16</v>
      </c>
      <c r="E128" s="34">
        <v>76.2</v>
      </c>
      <c r="F128" s="60" t="s">
        <v>175</v>
      </c>
      <c r="G128" s="33">
        <v>0</v>
      </c>
      <c r="H128" s="33">
        <v>0</v>
      </c>
      <c r="I128" s="33">
        <v>0</v>
      </c>
      <c r="J128" s="39" t="e">
        <f>E128/I128*100</f>
        <v>#DIV/0!</v>
      </c>
      <c r="K128" s="39"/>
      <c r="L128" s="179" t="s">
        <v>89</v>
      </c>
      <c r="M128" s="46">
        <v>925.6</v>
      </c>
      <c r="N128" s="124">
        <v>772.4</v>
      </c>
      <c r="O128" s="125">
        <f>N128/M128*100</f>
        <v>83.448573898012086</v>
      </c>
      <c r="P128" s="240" t="s">
        <v>280</v>
      </c>
      <c r="Q128" s="32"/>
      <c r="R128" s="32"/>
      <c r="S128" s="32"/>
    </row>
    <row r="129" spans="1:19" s="30" customFormat="1" ht="78.75" customHeight="1">
      <c r="A129" s="278"/>
      <c r="B129" s="263"/>
      <c r="C129" s="267" t="s">
        <v>90</v>
      </c>
      <c r="D129" s="268"/>
      <c r="E129" s="269"/>
      <c r="F129" s="104" t="s">
        <v>222</v>
      </c>
      <c r="G129" s="105">
        <v>0</v>
      </c>
      <c r="H129" s="105">
        <v>0</v>
      </c>
      <c r="I129" s="33" t="e">
        <f>H129/G129*100</f>
        <v>#DIV/0!</v>
      </c>
      <c r="J129" s="39" t="e">
        <f>E129/I129*100</f>
        <v>#DIV/0!</v>
      </c>
      <c r="K129" s="39"/>
      <c r="L129" s="179" t="s">
        <v>91</v>
      </c>
      <c r="M129" s="46">
        <v>103.9</v>
      </c>
      <c r="N129" s="124">
        <v>103.1</v>
      </c>
      <c r="O129" s="125">
        <f t="shared" ref="O129:O179" si="7">N129/M129*100</f>
        <v>99.23002887391722</v>
      </c>
      <c r="P129" s="241"/>
      <c r="Q129" s="32"/>
      <c r="R129" s="32"/>
      <c r="S129" s="32"/>
    </row>
    <row r="130" spans="1:19" s="30" customFormat="1" ht="20.25" customHeight="1">
      <c r="A130" s="278"/>
      <c r="B130" s="263"/>
      <c r="C130" s="270"/>
      <c r="D130" s="271"/>
      <c r="E130" s="272"/>
      <c r="F130" s="104" t="s">
        <v>221</v>
      </c>
      <c r="G130" s="105">
        <v>0</v>
      </c>
      <c r="H130" s="105">
        <v>0</v>
      </c>
      <c r="I130" s="33" t="e">
        <f>H130/G130*100</f>
        <v>#DIV/0!</v>
      </c>
      <c r="J130" s="39" t="e">
        <f>E130/I130*100</f>
        <v>#DIV/0!</v>
      </c>
      <c r="K130" s="39"/>
      <c r="L130" s="180" t="s">
        <v>165</v>
      </c>
      <c r="M130" s="46"/>
      <c r="N130" s="124"/>
      <c r="O130" s="125"/>
      <c r="P130" s="241"/>
      <c r="Q130" s="32"/>
      <c r="R130" s="32"/>
      <c r="S130" s="32"/>
    </row>
    <row r="131" spans="1:19" s="30" customFormat="1" ht="27" customHeight="1">
      <c r="A131" s="278"/>
      <c r="B131" s="263"/>
      <c r="C131" s="270"/>
      <c r="D131" s="271"/>
      <c r="E131" s="272"/>
      <c r="F131" s="104" t="s">
        <v>223</v>
      </c>
      <c r="G131" s="105"/>
      <c r="H131" s="105"/>
      <c r="I131" s="33" t="e">
        <f>H131/G131*100</f>
        <v>#DIV/0!</v>
      </c>
      <c r="J131" s="39" t="e">
        <f>E131/I131*100</f>
        <v>#DIV/0!</v>
      </c>
      <c r="K131" s="39"/>
      <c r="L131" s="179" t="s">
        <v>92</v>
      </c>
      <c r="M131" s="46">
        <v>638.1</v>
      </c>
      <c r="N131" s="124">
        <v>690.1</v>
      </c>
      <c r="O131" s="125">
        <f t="shared" si="7"/>
        <v>108.14919291647078</v>
      </c>
      <c r="P131" s="241"/>
      <c r="Q131" s="32"/>
      <c r="R131" s="32"/>
      <c r="S131" s="32"/>
    </row>
    <row r="132" spans="1:19" s="30" customFormat="1" ht="40.5" customHeight="1">
      <c r="A132" s="278"/>
      <c r="B132" s="263"/>
      <c r="C132" s="270"/>
      <c r="D132" s="271"/>
      <c r="E132" s="272"/>
      <c r="F132" s="60" t="s">
        <v>224</v>
      </c>
      <c r="G132" s="105"/>
      <c r="H132" s="105"/>
      <c r="I132" s="33" t="e">
        <f>H132/G132*100</f>
        <v>#DIV/0!</v>
      </c>
      <c r="J132" s="39" t="e">
        <f>E132/I132*100</f>
        <v>#DIV/0!</v>
      </c>
      <c r="K132" s="39"/>
      <c r="L132" s="179" t="s">
        <v>93</v>
      </c>
      <c r="M132" s="46">
        <v>104.2</v>
      </c>
      <c r="N132" s="124">
        <v>104.6</v>
      </c>
      <c r="O132" s="125">
        <f t="shared" si="7"/>
        <v>100.38387715930901</v>
      </c>
      <c r="P132" s="241"/>
      <c r="Q132" s="32"/>
      <c r="R132" s="32"/>
      <c r="S132" s="32"/>
    </row>
    <row r="133" spans="1:19" s="30" customFormat="1" ht="27" customHeight="1">
      <c r="A133" s="278"/>
      <c r="B133" s="263"/>
      <c r="C133" s="270"/>
      <c r="D133" s="271"/>
      <c r="E133" s="272"/>
      <c r="F133" s="181"/>
      <c r="G133" s="182"/>
      <c r="H133" s="182"/>
      <c r="I133" s="51"/>
      <c r="J133" s="47"/>
      <c r="K133" s="47"/>
      <c r="L133" s="179" t="s">
        <v>94</v>
      </c>
      <c r="M133" s="46">
        <v>120</v>
      </c>
      <c r="N133" s="124">
        <v>82.3</v>
      </c>
      <c r="O133" s="125">
        <f t="shared" si="7"/>
        <v>68.583333333333329</v>
      </c>
      <c r="P133" s="241"/>
      <c r="Q133" s="32"/>
      <c r="R133" s="32"/>
      <c r="S133" s="32"/>
    </row>
    <row r="134" spans="1:19" s="30" customFormat="1" ht="40.5" customHeight="1">
      <c r="A134" s="278"/>
      <c r="B134" s="263"/>
      <c r="C134" s="270"/>
      <c r="D134" s="271"/>
      <c r="E134" s="272"/>
      <c r="F134" s="181"/>
      <c r="G134" s="182"/>
      <c r="H134" s="182"/>
      <c r="I134" s="51"/>
      <c r="J134" s="47"/>
      <c r="K134" s="47"/>
      <c r="L134" s="179" t="s">
        <v>95</v>
      </c>
      <c r="M134" s="46">
        <v>103.1</v>
      </c>
      <c r="N134" s="124">
        <v>92.3</v>
      </c>
      <c r="O134" s="125">
        <f t="shared" si="7"/>
        <v>89.524733268671199</v>
      </c>
      <c r="P134" s="241"/>
      <c r="Q134" s="32"/>
      <c r="R134" s="32"/>
      <c r="S134" s="32"/>
    </row>
    <row r="135" spans="1:19" s="30" customFormat="1" ht="81" customHeight="1">
      <c r="A135" s="278"/>
      <c r="B135" s="263"/>
      <c r="C135" s="270"/>
      <c r="D135" s="271"/>
      <c r="E135" s="272"/>
      <c r="F135" s="181"/>
      <c r="G135" s="182"/>
      <c r="H135" s="182"/>
      <c r="I135" s="51"/>
      <c r="J135" s="47"/>
      <c r="K135" s="47"/>
      <c r="L135" s="183" t="s">
        <v>96</v>
      </c>
      <c r="M135" s="46">
        <v>101</v>
      </c>
      <c r="N135" s="124">
        <v>132.80000000000001</v>
      </c>
      <c r="O135" s="125">
        <f t="shared" si="7"/>
        <v>131.48514851485149</v>
      </c>
      <c r="P135" s="241"/>
      <c r="Q135" s="32"/>
      <c r="R135" s="32"/>
      <c r="S135" s="32"/>
    </row>
    <row r="136" spans="1:19" s="30" customFormat="1" ht="67.5" customHeight="1">
      <c r="A136" s="278"/>
      <c r="B136" s="263"/>
      <c r="C136" s="270"/>
      <c r="D136" s="271"/>
      <c r="E136" s="272"/>
      <c r="F136" s="181"/>
      <c r="G136" s="182"/>
      <c r="H136" s="182"/>
      <c r="I136" s="51"/>
      <c r="J136" s="47"/>
      <c r="K136" s="47"/>
      <c r="L136" s="183" t="s">
        <v>97</v>
      </c>
      <c r="M136" s="46">
        <v>2590</v>
      </c>
      <c r="N136" s="124">
        <v>2702.7</v>
      </c>
      <c r="O136" s="125">
        <f t="shared" si="7"/>
        <v>104.35135135135134</v>
      </c>
      <c r="P136" s="241"/>
      <c r="Q136" s="32"/>
      <c r="R136" s="32"/>
      <c r="S136" s="32"/>
    </row>
    <row r="137" spans="1:19" s="30" customFormat="1" ht="94.5" customHeight="1">
      <c r="A137" s="278"/>
      <c r="B137" s="263"/>
      <c r="C137" s="270"/>
      <c r="D137" s="271"/>
      <c r="E137" s="272"/>
      <c r="F137" s="181"/>
      <c r="G137" s="182"/>
      <c r="H137" s="182"/>
      <c r="I137" s="51"/>
      <c r="J137" s="47"/>
      <c r="K137" s="47"/>
      <c r="L137" s="183" t="s">
        <v>98</v>
      </c>
      <c r="M137" s="46">
        <v>5500</v>
      </c>
      <c r="N137" s="124">
        <v>5341</v>
      </c>
      <c r="O137" s="125">
        <f t="shared" si="7"/>
        <v>97.109090909090909</v>
      </c>
      <c r="P137" s="241"/>
      <c r="Q137" s="32"/>
      <c r="R137" s="32"/>
      <c r="S137" s="32"/>
    </row>
    <row r="138" spans="1:19" s="30" customFormat="1" ht="126" customHeight="1">
      <c r="A138" s="278"/>
      <c r="B138" s="263"/>
      <c r="C138" s="270"/>
      <c r="D138" s="271"/>
      <c r="E138" s="272"/>
      <c r="F138" s="112"/>
      <c r="G138" s="96"/>
      <c r="H138" s="96"/>
      <c r="I138" s="96"/>
      <c r="J138" s="113"/>
      <c r="K138" s="113"/>
      <c r="L138" s="126" t="s">
        <v>163</v>
      </c>
      <c r="M138" s="127">
        <v>34511</v>
      </c>
      <c r="N138" s="128">
        <v>30064.2</v>
      </c>
      <c r="O138" s="125">
        <f t="shared" si="7"/>
        <v>87.114832951812474</v>
      </c>
      <c r="P138" s="241"/>
      <c r="Q138" s="32"/>
      <c r="R138" s="32"/>
      <c r="S138" s="32"/>
    </row>
    <row r="139" spans="1:19" s="30" customFormat="1" ht="141.75" customHeight="1">
      <c r="A139" s="278"/>
      <c r="B139" s="263"/>
      <c r="C139" s="270"/>
      <c r="D139" s="271"/>
      <c r="E139" s="272"/>
      <c r="F139" s="112"/>
      <c r="G139" s="96"/>
      <c r="H139" s="96"/>
      <c r="I139" s="96"/>
      <c r="J139" s="113"/>
      <c r="K139" s="113"/>
      <c r="L139" s="126" t="s">
        <v>164</v>
      </c>
      <c r="M139" s="127">
        <v>105</v>
      </c>
      <c r="N139" s="128">
        <v>90.5</v>
      </c>
      <c r="O139" s="125">
        <f t="shared" si="7"/>
        <v>86.19047619047619</v>
      </c>
      <c r="P139" s="241"/>
      <c r="Q139" s="32"/>
      <c r="R139" s="32"/>
      <c r="S139" s="32"/>
    </row>
    <row r="140" spans="1:19" s="30" customFormat="1" ht="54" customHeight="1">
      <c r="A140" s="278"/>
      <c r="B140" s="263"/>
      <c r="C140" s="270"/>
      <c r="D140" s="271"/>
      <c r="E140" s="272"/>
      <c r="F140" s="112"/>
      <c r="G140" s="96"/>
      <c r="H140" s="96"/>
      <c r="I140" s="96"/>
      <c r="J140" s="113"/>
      <c r="K140" s="113"/>
      <c r="L140" s="179" t="s">
        <v>99</v>
      </c>
      <c r="M140" s="184">
        <v>35200</v>
      </c>
      <c r="N140" s="128">
        <v>28943</v>
      </c>
      <c r="O140" s="125">
        <f t="shared" si="7"/>
        <v>82.224431818181813</v>
      </c>
      <c r="P140" s="241"/>
      <c r="Q140" s="32"/>
      <c r="R140" s="32"/>
      <c r="S140" s="32"/>
    </row>
    <row r="141" spans="1:19" s="30" customFormat="1" ht="15.75" customHeight="1">
      <c r="A141" s="278"/>
      <c r="B141" s="263"/>
      <c r="C141" s="270"/>
      <c r="D141" s="271"/>
      <c r="E141" s="272"/>
      <c r="F141" s="112"/>
      <c r="G141" s="96"/>
      <c r="H141" s="96"/>
      <c r="I141" s="96"/>
      <c r="J141" s="113"/>
      <c r="K141" s="113"/>
      <c r="L141" s="280" t="s">
        <v>100</v>
      </c>
      <c r="M141" s="281">
        <v>4400</v>
      </c>
      <c r="N141" s="258">
        <v>1904</v>
      </c>
      <c r="O141" s="252">
        <f t="shared" si="7"/>
        <v>43.272727272727273</v>
      </c>
      <c r="P141" s="241"/>
      <c r="Q141" s="32"/>
      <c r="R141" s="32"/>
      <c r="S141" s="32"/>
    </row>
    <row r="142" spans="1:19" s="30" customFormat="1" ht="15.75">
      <c r="A142" s="278"/>
      <c r="B142" s="263"/>
      <c r="C142" s="270"/>
      <c r="D142" s="271"/>
      <c r="E142" s="272"/>
      <c r="F142" s="112"/>
      <c r="G142" s="96"/>
      <c r="H142" s="96"/>
      <c r="I142" s="96"/>
      <c r="J142" s="113"/>
      <c r="K142" s="113"/>
      <c r="L142" s="280"/>
      <c r="M142" s="281"/>
      <c r="N142" s="259"/>
      <c r="O142" s="253"/>
      <c r="P142" s="241"/>
      <c r="Q142" s="32"/>
      <c r="R142" s="32"/>
      <c r="S142" s="32"/>
    </row>
    <row r="143" spans="1:19" s="30" customFormat="1" ht="67.5" customHeight="1">
      <c r="A143" s="278"/>
      <c r="B143" s="263"/>
      <c r="C143" s="270"/>
      <c r="D143" s="271"/>
      <c r="E143" s="272"/>
      <c r="F143" s="112"/>
      <c r="G143" s="96"/>
      <c r="H143" s="96"/>
      <c r="I143" s="96"/>
      <c r="J143" s="113"/>
      <c r="K143" s="113"/>
      <c r="L143" s="183" t="s">
        <v>101</v>
      </c>
      <c r="M143" s="186">
        <v>9</v>
      </c>
      <c r="N143" s="128">
        <v>7</v>
      </c>
      <c r="O143" s="125">
        <f t="shared" si="7"/>
        <v>77.777777777777786</v>
      </c>
      <c r="P143" s="241"/>
      <c r="Q143" s="32"/>
      <c r="R143" s="32"/>
      <c r="S143" s="32"/>
    </row>
    <row r="144" spans="1:19" s="30" customFormat="1" ht="15.75" customHeight="1">
      <c r="A144" s="278"/>
      <c r="B144" s="263"/>
      <c r="C144" s="270"/>
      <c r="D144" s="271"/>
      <c r="E144" s="272"/>
      <c r="F144" s="112"/>
      <c r="G144" s="96"/>
      <c r="H144" s="96"/>
      <c r="I144" s="96"/>
      <c r="J144" s="113"/>
      <c r="K144" s="113"/>
      <c r="L144" s="276" t="s">
        <v>102</v>
      </c>
      <c r="M144" s="260">
        <v>913.7</v>
      </c>
      <c r="N144" s="258">
        <v>712.2</v>
      </c>
      <c r="O144" s="252">
        <f t="shared" si="7"/>
        <v>77.946809674948014</v>
      </c>
      <c r="P144" s="241"/>
      <c r="Q144" s="32"/>
      <c r="R144" s="32"/>
      <c r="S144" s="32"/>
    </row>
    <row r="145" spans="1:19" s="30" customFormat="1" ht="15.75">
      <c r="A145" s="278"/>
      <c r="B145" s="263"/>
      <c r="C145" s="270"/>
      <c r="D145" s="271"/>
      <c r="E145" s="272"/>
      <c r="F145" s="112"/>
      <c r="G145" s="96"/>
      <c r="H145" s="96"/>
      <c r="I145" s="96"/>
      <c r="J145" s="113"/>
      <c r="K145" s="113"/>
      <c r="L145" s="276"/>
      <c r="M145" s="261"/>
      <c r="N145" s="259"/>
      <c r="O145" s="253"/>
      <c r="P145" s="241"/>
      <c r="Q145" s="32"/>
      <c r="R145" s="32"/>
      <c r="S145" s="32"/>
    </row>
    <row r="146" spans="1:19" s="30" customFormat="1" ht="40.5" customHeight="1">
      <c r="A146" s="278"/>
      <c r="B146" s="263"/>
      <c r="C146" s="270"/>
      <c r="D146" s="271"/>
      <c r="E146" s="272"/>
      <c r="F146" s="112"/>
      <c r="G146" s="96"/>
      <c r="H146" s="96"/>
      <c r="I146" s="96"/>
      <c r="J146" s="113"/>
      <c r="K146" s="113"/>
      <c r="L146" s="183" t="s">
        <v>103</v>
      </c>
      <c r="M146" s="185">
        <v>95515</v>
      </c>
      <c r="N146" s="128">
        <v>74455</v>
      </c>
      <c r="O146" s="125">
        <f t="shared" si="7"/>
        <v>77.951107155944086</v>
      </c>
      <c r="P146" s="241"/>
      <c r="Q146" s="32"/>
      <c r="R146" s="32"/>
      <c r="S146" s="32"/>
    </row>
    <row r="147" spans="1:19" s="30" customFormat="1" ht="47.25" customHeight="1">
      <c r="A147" s="278"/>
      <c r="B147" s="263"/>
      <c r="C147" s="270"/>
      <c r="D147" s="271"/>
      <c r="E147" s="272"/>
      <c r="F147" s="112"/>
      <c r="G147" s="96"/>
      <c r="H147" s="96"/>
      <c r="I147" s="96"/>
      <c r="J147" s="113"/>
      <c r="K147" s="113"/>
      <c r="L147" s="187" t="s">
        <v>104</v>
      </c>
      <c r="M147" s="185">
        <v>8481</v>
      </c>
      <c r="N147" s="128">
        <v>4266.2</v>
      </c>
      <c r="O147" s="125">
        <f t="shared" si="7"/>
        <v>50.303030303030305</v>
      </c>
      <c r="P147" s="241"/>
      <c r="Q147" s="32"/>
      <c r="R147" s="32"/>
      <c r="S147" s="32"/>
    </row>
    <row r="148" spans="1:19" s="30" customFormat="1" ht="94.5" customHeight="1">
      <c r="A148" s="278"/>
      <c r="B148" s="263"/>
      <c r="C148" s="270"/>
      <c r="D148" s="271"/>
      <c r="E148" s="272"/>
      <c r="F148" s="112"/>
      <c r="G148" s="96"/>
      <c r="H148" s="96"/>
      <c r="I148" s="96"/>
      <c r="J148" s="113"/>
      <c r="K148" s="113"/>
      <c r="L148" s="183" t="s">
        <v>105</v>
      </c>
      <c r="M148" s="185">
        <v>140</v>
      </c>
      <c r="N148" s="128">
        <v>142</v>
      </c>
      <c r="O148" s="125">
        <f t="shared" si="7"/>
        <v>101.42857142857142</v>
      </c>
      <c r="P148" s="241"/>
      <c r="Q148" s="32"/>
      <c r="R148" s="32"/>
      <c r="S148" s="32"/>
    </row>
    <row r="149" spans="1:19" s="30" customFormat="1" ht="175.5" customHeight="1">
      <c r="A149" s="278"/>
      <c r="B149" s="263"/>
      <c r="C149" s="270"/>
      <c r="D149" s="271"/>
      <c r="E149" s="272"/>
      <c r="F149" s="112"/>
      <c r="G149" s="96"/>
      <c r="H149" s="96"/>
      <c r="I149" s="96"/>
      <c r="J149" s="113"/>
      <c r="K149" s="113"/>
      <c r="L149" s="183" t="s">
        <v>106</v>
      </c>
      <c r="M149" s="188">
        <v>15.2</v>
      </c>
      <c r="N149" s="128">
        <v>15.2</v>
      </c>
      <c r="O149" s="125">
        <f t="shared" si="7"/>
        <v>100</v>
      </c>
      <c r="P149" s="241"/>
      <c r="Q149" s="32"/>
      <c r="R149" s="32"/>
      <c r="S149" s="32"/>
    </row>
    <row r="150" spans="1:19" s="30" customFormat="1" ht="40.5" customHeight="1">
      <c r="A150" s="278"/>
      <c r="B150" s="263"/>
      <c r="C150" s="270"/>
      <c r="D150" s="271"/>
      <c r="E150" s="272"/>
      <c r="F150" s="112"/>
      <c r="G150" s="96"/>
      <c r="H150" s="96"/>
      <c r="I150" s="96"/>
      <c r="J150" s="113"/>
      <c r="K150" s="113"/>
      <c r="L150" s="183" t="s">
        <v>107</v>
      </c>
      <c r="M150" s="185">
        <v>4</v>
      </c>
      <c r="N150" s="128">
        <v>4</v>
      </c>
      <c r="O150" s="125"/>
      <c r="P150" s="241"/>
      <c r="Q150" s="32"/>
      <c r="R150" s="32"/>
      <c r="S150" s="32"/>
    </row>
    <row r="151" spans="1:19" s="30" customFormat="1" ht="81" customHeight="1">
      <c r="A151" s="278"/>
      <c r="B151" s="263"/>
      <c r="C151" s="270"/>
      <c r="D151" s="271"/>
      <c r="E151" s="272"/>
      <c r="F151" s="112"/>
      <c r="G151" s="96"/>
      <c r="H151" s="96"/>
      <c r="I151" s="96"/>
      <c r="J151" s="113"/>
      <c r="K151" s="113"/>
      <c r="L151" s="183" t="s">
        <v>108</v>
      </c>
      <c r="M151" s="185">
        <v>68</v>
      </c>
      <c r="N151" s="128">
        <v>70</v>
      </c>
      <c r="O151" s="125">
        <v>165.4</v>
      </c>
      <c r="P151" s="241"/>
      <c r="Q151" s="32"/>
      <c r="R151" s="32"/>
      <c r="S151" s="32"/>
    </row>
    <row r="152" spans="1:19" s="30" customFormat="1" ht="67.5" customHeight="1">
      <c r="A152" s="278"/>
      <c r="B152" s="263"/>
      <c r="C152" s="270"/>
      <c r="D152" s="271"/>
      <c r="E152" s="272"/>
      <c r="F152" s="112"/>
      <c r="G152" s="96"/>
      <c r="H152" s="96"/>
      <c r="I152" s="96"/>
      <c r="J152" s="113"/>
      <c r="K152" s="113"/>
      <c r="L152" s="183" t="s">
        <v>109</v>
      </c>
      <c r="M152" s="46">
        <v>100</v>
      </c>
      <c r="N152" s="128">
        <v>100</v>
      </c>
      <c r="O152" s="125">
        <f t="shared" si="7"/>
        <v>100</v>
      </c>
      <c r="P152" s="241"/>
      <c r="Q152" s="32"/>
      <c r="R152" s="32"/>
      <c r="S152" s="32"/>
    </row>
    <row r="153" spans="1:19" s="30" customFormat="1" ht="108" customHeight="1">
      <c r="A153" s="278"/>
      <c r="B153" s="263"/>
      <c r="C153" s="270"/>
      <c r="D153" s="271"/>
      <c r="E153" s="272"/>
      <c r="F153" s="112"/>
      <c r="G153" s="96"/>
      <c r="H153" s="96"/>
      <c r="I153" s="96"/>
      <c r="J153" s="113"/>
      <c r="K153" s="113"/>
      <c r="L153" s="183" t="s">
        <v>110</v>
      </c>
      <c r="M153" s="46">
        <v>0</v>
      </c>
      <c r="N153" s="128">
        <v>0</v>
      </c>
      <c r="O153" s="125"/>
      <c r="P153" s="241"/>
      <c r="Q153" s="32"/>
      <c r="R153" s="32"/>
      <c r="S153" s="32"/>
    </row>
    <row r="154" spans="1:19" s="30" customFormat="1" ht="67.5" customHeight="1">
      <c r="A154" s="278"/>
      <c r="B154" s="263"/>
      <c r="C154" s="270"/>
      <c r="D154" s="271"/>
      <c r="E154" s="272"/>
      <c r="F154" s="112"/>
      <c r="G154" s="96"/>
      <c r="H154" s="96"/>
      <c r="I154" s="96"/>
      <c r="J154" s="113"/>
      <c r="K154" s="113"/>
      <c r="L154" s="183" t="s">
        <v>111</v>
      </c>
      <c r="M154" s="46">
        <v>53</v>
      </c>
      <c r="N154" s="128">
        <v>53.3</v>
      </c>
      <c r="O154" s="125">
        <f t="shared" si="7"/>
        <v>100.56603773584905</v>
      </c>
      <c r="P154" s="241"/>
      <c r="Q154" s="32"/>
      <c r="R154" s="32"/>
      <c r="S154" s="32"/>
    </row>
    <row r="155" spans="1:19" s="30" customFormat="1" ht="94.5" customHeight="1">
      <c r="A155" s="278"/>
      <c r="B155" s="263"/>
      <c r="C155" s="270"/>
      <c r="D155" s="271"/>
      <c r="E155" s="272"/>
      <c r="F155" s="112"/>
      <c r="G155" s="96"/>
      <c r="H155" s="96"/>
      <c r="I155" s="96"/>
      <c r="J155" s="113"/>
      <c r="K155" s="113"/>
      <c r="L155" s="183" t="s">
        <v>112</v>
      </c>
      <c r="M155" s="46">
        <v>92</v>
      </c>
      <c r="N155" s="128">
        <v>89</v>
      </c>
      <c r="O155" s="125">
        <f t="shared" si="7"/>
        <v>96.739130434782609</v>
      </c>
      <c r="P155" s="241"/>
      <c r="Q155" s="32"/>
      <c r="R155" s="32"/>
      <c r="S155" s="32"/>
    </row>
    <row r="156" spans="1:19" s="30" customFormat="1" ht="94.5" customHeight="1">
      <c r="A156" s="278"/>
      <c r="B156" s="263"/>
      <c r="C156" s="270"/>
      <c r="D156" s="271"/>
      <c r="E156" s="272"/>
      <c r="F156" s="112"/>
      <c r="G156" s="96"/>
      <c r="H156" s="96"/>
      <c r="I156" s="96"/>
      <c r="J156" s="113"/>
      <c r="K156" s="113"/>
      <c r="L156" s="183" t="s">
        <v>113</v>
      </c>
      <c r="M156" s="189">
        <v>2000</v>
      </c>
      <c r="N156" s="128">
        <v>3487</v>
      </c>
      <c r="O156" s="125">
        <f t="shared" si="7"/>
        <v>174.35</v>
      </c>
      <c r="P156" s="241"/>
      <c r="Q156" s="32"/>
      <c r="R156" s="32"/>
      <c r="S156" s="32"/>
    </row>
    <row r="157" spans="1:19" s="30" customFormat="1" ht="67.5" customHeight="1">
      <c r="A157" s="278"/>
      <c r="B157" s="263"/>
      <c r="C157" s="270"/>
      <c r="D157" s="271"/>
      <c r="E157" s="272"/>
      <c r="F157" s="112"/>
      <c r="G157" s="96"/>
      <c r="H157" s="96"/>
      <c r="I157" s="96"/>
      <c r="J157" s="113"/>
      <c r="K157" s="113"/>
      <c r="L157" s="183" t="s">
        <v>114</v>
      </c>
      <c r="M157" s="189">
        <v>33</v>
      </c>
      <c r="N157" s="128">
        <v>33.299999999999997</v>
      </c>
      <c r="O157" s="125">
        <f t="shared" si="7"/>
        <v>100.90909090909091</v>
      </c>
      <c r="P157" s="241"/>
      <c r="Q157" s="32"/>
      <c r="R157" s="32"/>
      <c r="S157" s="32"/>
    </row>
    <row r="158" spans="1:19" s="30" customFormat="1" ht="54" customHeight="1">
      <c r="A158" s="278"/>
      <c r="B158" s="263"/>
      <c r="C158" s="270"/>
      <c r="D158" s="271"/>
      <c r="E158" s="272"/>
      <c r="F158" s="112"/>
      <c r="G158" s="96"/>
      <c r="H158" s="96"/>
      <c r="I158" s="96"/>
      <c r="J158" s="113"/>
      <c r="K158" s="113"/>
      <c r="L158" s="183" t="s">
        <v>115</v>
      </c>
      <c r="M158" s="185">
        <v>93</v>
      </c>
      <c r="N158" s="128">
        <v>86.2</v>
      </c>
      <c r="O158" s="125">
        <f t="shared" si="7"/>
        <v>92.688172043010752</v>
      </c>
      <c r="P158" s="241"/>
      <c r="Q158" s="32"/>
      <c r="R158" s="32"/>
      <c r="S158" s="32"/>
    </row>
    <row r="159" spans="1:19" s="30" customFormat="1" ht="67.5" customHeight="1">
      <c r="A159" s="278"/>
      <c r="B159" s="263"/>
      <c r="C159" s="270"/>
      <c r="D159" s="271"/>
      <c r="E159" s="272"/>
      <c r="F159" s="112"/>
      <c r="G159" s="96"/>
      <c r="H159" s="96"/>
      <c r="I159" s="96"/>
      <c r="J159" s="113"/>
      <c r="K159" s="113"/>
      <c r="L159" s="183" t="s">
        <v>116</v>
      </c>
      <c r="M159" s="185">
        <v>94</v>
      </c>
      <c r="N159" s="128">
        <v>78.099999999999994</v>
      </c>
      <c r="O159" s="125">
        <f t="shared" si="7"/>
        <v>83.085106382978708</v>
      </c>
      <c r="P159" s="241"/>
      <c r="Q159" s="32"/>
      <c r="R159" s="32"/>
      <c r="S159" s="32"/>
    </row>
    <row r="160" spans="1:19" s="30" customFormat="1" ht="54" customHeight="1">
      <c r="A160" s="278"/>
      <c r="B160" s="263"/>
      <c r="C160" s="270"/>
      <c r="D160" s="271"/>
      <c r="E160" s="272"/>
      <c r="F160" s="112"/>
      <c r="G160" s="96"/>
      <c r="H160" s="96"/>
      <c r="I160" s="96"/>
      <c r="J160" s="113"/>
      <c r="K160" s="113"/>
      <c r="L160" s="183" t="s">
        <v>117</v>
      </c>
      <c r="M160" s="185">
        <v>96</v>
      </c>
      <c r="N160" s="128">
        <v>91.2</v>
      </c>
      <c r="O160" s="125">
        <f t="shared" si="7"/>
        <v>95</v>
      </c>
      <c r="P160" s="241"/>
      <c r="Q160" s="32"/>
      <c r="R160" s="32"/>
      <c r="S160" s="32"/>
    </row>
    <row r="161" spans="1:19" s="30" customFormat="1" ht="54" customHeight="1">
      <c r="A161" s="278"/>
      <c r="B161" s="263"/>
      <c r="C161" s="270"/>
      <c r="D161" s="271"/>
      <c r="E161" s="272"/>
      <c r="F161" s="112"/>
      <c r="G161" s="96"/>
      <c r="H161" s="96"/>
      <c r="I161" s="96"/>
      <c r="J161" s="113"/>
      <c r="K161" s="113"/>
      <c r="L161" s="183" t="s">
        <v>118</v>
      </c>
      <c r="M161" s="185">
        <v>88</v>
      </c>
      <c r="N161" s="128">
        <v>74.900000000000006</v>
      </c>
      <c r="O161" s="125">
        <f t="shared" si="7"/>
        <v>85.113636363636374</v>
      </c>
      <c r="P161" s="241"/>
      <c r="Q161" s="32"/>
      <c r="R161" s="32"/>
      <c r="S161" s="32"/>
    </row>
    <row r="162" spans="1:19" s="30" customFormat="1" ht="40.5" customHeight="1">
      <c r="A162" s="278"/>
      <c r="B162" s="263"/>
      <c r="C162" s="270"/>
      <c r="D162" s="271"/>
      <c r="E162" s="272"/>
      <c r="F162" s="112"/>
      <c r="G162" s="96"/>
      <c r="H162" s="96"/>
      <c r="I162" s="96"/>
      <c r="J162" s="113"/>
      <c r="K162" s="113"/>
      <c r="L162" s="183" t="s">
        <v>119</v>
      </c>
      <c r="M162" s="185">
        <v>80</v>
      </c>
      <c r="N162" s="128">
        <v>75.3</v>
      </c>
      <c r="O162" s="125">
        <f t="shared" si="7"/>
        <v>94.124999999999986</v>
      </c>
      <c r="P162" s="241"/>
      <c r="Q162" s="32"/>
      <c r="R162" s="32"/>
      <c r="S162" s="32"/>
    </row>
    <row r="163" spans="1:19" s="30" customFormat="1" ht="162" customHeight="1">
      <c r="A163" s="278"/>
      <c r="B163" s="263"/>
      <c r="C163" s="270"/>
      <c r="D163" s="271"/>
      <c r="E163" s="272"/>
      <c r="F163" s="112"/>
      <c r="G163" s="96"/>
      <c r="H163" s="96"/>
      <c r="I163" s="96"/>
      <c r="J163" s="113"/>
      <c r="K163" s="113"/>
      <c r="L163" s="183" t="s">
        <v>120</v>
      </c>
      <c r="M163" s="185">
        <v>0.18</v>
      </c>
      <c r="N163" s="128">
        <v>0.12</v>
      </c>
      <c r="O163" s="125">
        <f t="shared" si="7"/>
        <v>66.666666666666657</v>
      </c>
      <c r="P163" s="241"/>
      <c r="Q163" s="32"/>
      <c r="R163" s="32"/>
      <c r="S163" s="32"/>
    </row>
    <row r="164" spans="1:19" s="30" customFormat="1" ht="40.5" customHeight="1">
      <c r="A164" s="278"/>
      <c r="B164" s="263"/>
      <c r="C164" s="270"/>
      <c r="D164" s="271"/>
      <c r="E164" s="272"/>
      <c r="F164" s="112"/>
      <c r="G164" s="96"/>
      <c r="H164" s="96"/>
      <c r="I164" s="96"/>
      <c r="J164" s="113"/>
      <c r="K164" s="113"/>
      <c r="L164" s="190" t="s">
        <v>121</v>
      </c>
      <c r="M164" s="191">
        <v>5940</v>
      </c>
      <c r="N164" s="128">
        <v>6206</v>
      </c>
      <c r="O164" s="125">
        <f t="shared" si="7"/>
        <v>104.47811447811448</v>
      </c>
      <c r="P164" s="241"/>
      <c r="Q164" s="32"/>
      <c r="R164" s="32"/>
      <c r="S164" s="32"/>
    </row>
    <row r="165" spans="1:19" s="30" customFormat="1" ht="54" customHeight="1">
      <c r="A165" s="278"/>
      <c r="B165" s="263"/>
      <c r="C165" s="270"/>
      <c r="D165" s="271"/>
      <c r="E165" s="272"/>
      <c r="F165" s="112"/>
      <c r="G165" s="96"/>
      <c r="H165" s="96"/>
      <c r="I165" s="96"/>
      <c r="J165" s="113"/>
      <c r="K165" s="113"/>
      <c r="L165" s="190" t="s">
        <v>122</v>
      </c>
      <c r="M165" s="185">
        <v>61.2</v>
      </c>
      <c r="N165" s="128">
        <v>66.2</v>
      </c>
      <c r="O165" s="125">
        <f t="shared" si="7"/>
        <v>108.16993464052287</v>
      </c>
      <c r="P165" s="241"/>
      <c r="Q165" s="32"/>
      <c r="R165" s="32"/>
      <c r="S165" s="32"/>
    </row>
    <row r="166" spans="1:19" s="30" customFormat="1" ht="40.5" customHeight="1">
      <c r="A166" s="278"/>
      <c r="B166" s="263"/>
      <c r="C166" s="270"/>
      <c r="D166" s="271"/>
      <c r="E166" s="272"/>
      <c r="F166" s="112"/>
      <c r="G166" s="96"/>
      <c r="H166" s="96"/>
      <c r="I166" s="96"/>
      <c r="J166" s="113"/>
      <c r="K166" s="113"/>
      <c r="L166" s="190" t="s">
        <v>123</v>
      </c>
      <c r="M166" s="191">
        <v>3550</v>
      </c>
      <c r="N166" s="128">
        <v>3200</v>
      </c>
      <c r="O166" s="125">
        <f t="shared" si="7"/>
        <v>90.140845070422543</v>
      </c>
      <c r="P166" s="241"/>
      <c r="Q166" s="32"/>
      <c r="R166" s="32"/>
      <c r="S166" s="32"/>
    </row>
    <row r="167" spans="1:19" s="30" customFormat="1" ht="54" customHeight="1">
      <c r="A167" s="278"/>
      <c r="B167" s="263"/>
      <c r="C167" s="270"/>
      <c r="D167" s="271"/>
      <c r="E167" s="272"/>
      <c r="F167" s="112"/>
      <c r="G167" s="96"/>
      <c r="H167" s="96"/>
      <c r="I167" s="96"/>
      <c r="J167" s="113"/>
      <c r="K167" s="113"/>
      <c r="L167" s="190" t="s">
        <v>124</v>
      </c>
      <c r="M167" s="185">
        <v>1430</v>
      </c>
      <c r="N167" s="128">
        <v>1420</v>
      </c>
      <c r="O167" s="125">
        <f t="shared" si="7"/>
        <v>99.300699300699307</v>
      </c>
      <c r="P167" s="241"/>
      <c r="Q167" s="32"/>
      <c r="R167" s="32"/>
      <c r="S167" s="32"/>
    </row>
    <row r="168" spans="1:19" s="30" customFormat="1" ht="94.5" customHeight="1">
      <c r="A168" s="278"/>
      <c r="B168" s="263"/>
      <c r="C168" s="270"/>
      <c r="D168" s="271"/>
      <c r="E168" s="272"/>
      <c r="F168" s="112"/>
      <c r="G168" s="96"/>
      <c r="H168" s="96"/>
      <c r="I168" s="96"/>
      <c r="J168" s="113"/>
      <c r="K168" s="113"/>
      <c r="L168" s="190" t="s">
        <v>125</v>
      </c>
      <c r="M168" s="185">
        <v>75</v>
      </c>
      <c r="N168" s="128">
        <v>37</v>
      </c>
      <c r="O168" s="125">
        <v>96.15</v>
      </c>
      <c r="P168" s="241"/>
      <c r="Q168" s="32"/>
      <c r="R168" s="32"/>
      <c r="S168" s="32"/>
    </row>
    <row r="169" spans="1:19" s="30" customFormat="1" ht="40.5" customHeight="1">
      <c r="A169" s="278"/>
      <c r="B169" s="263"/>
      <c r="C169" s="270"/>
      <c r="D169" s="271"/>
      <c r="E169" s="272"/>
      <c r="F169" s="112"/>
      <c r="G169" s="96"/>
      <c r="H169" s="96"/>
      <c r="I169" s="96"/>
      <c r="J169" s="113"/>
      <c r="K169" s="113"/>
      <c r="L169" s="190" t="s">
        <v>126</v>
      </c>
      <c r="M169" s="185">
        <v>1.1000000000000001</v>
      </c>
      <c r="N169" s="128">
        <v>0.8</v>
      </c>
      <c r="O169" s="125">
        <v>91.7</v>
      </c>
      <c r="P169" s="241"/>
      <c r="Q169" s="32"/>
      <c r="R169" s="32"/>
      <c r="S169" s="32"/>
    </row>
    <row r="170" spans="1:19" s="30" customFormat="1" ht="27" customHeight="1">
      <c r="A170" s="278"/>
      <c r="B170" s="263"/>
      <c r="C170" s="270"/>
      <c r="D170" s="271"/>
      <c r="E170" s="272"/>
      <c r="F170" s="112"/>
      <c r="G170" s="96"/>
      <c r="H170" s="96"/>
      <c r="I170" s="96"/>
      <c r="J170" s="113"/>
      <c r="K170" s="113"/>
      <c r="L170" s="183" t="s">
        <v>127</v>
      </c>
      <c r="M170" s="185">
        <v>652323</v>
      </c>
      <c r="N170" s="52">
        <v>563505</v>
      </c>
      <c r="O170" s="125">
        <f t="shared" si="7"/>
        <v>86.384352537010031</v>
      </c>
      <c r="P170" s="241"/>
      <c r="Q170" s="32"/>
      <c r="R170" s="32"/>
      <c r="S170" s="32"/>
    </row>
    <row r="171" spans="1:19" s="30" customFormat="1" ht="81" customHeight="1">
      <c r="A171" s="278"/>
      <c r="B171" s="263"/>
      <c r="C171" s="270"/>
      <c r="D171" s="271"/>
      <c r="E171" s="272"/>
      <c r="F171" s="112"/>
      <c r="G171" s="96"/>
      <c r="H171" s="96"/>
      <c r="I171" s="96"/>
      <c r="J171" s="113"/>
      <c r="K171" s="113"/>
      <c r="L171" s="183" t="s">
        <v>128</v>
      </c>
      <c r="M171" s="185">
        <v>30966.3</v>
      </c>
      <c r="N171" s="128">
        <v>29510</v>
      </c>
      <c r="O171" s="125">
        <f t="shared" si="7"/>
        <v>95.297145606675642</v>
      </c>
      <c r="P171" s="241"/>
      <c r="Q171" s="32"/>
      <c r="R171" s="32"/>
      <c r="S171" s="32"/>
    </row>
    <row r="172" spans="1:19" s="30" customFormat="1" ht="67.5" customHeight="1">
      <c r="A172" s="278"/>
      <c r="B172" s="263"/>
      <c r="C172" s="270"/>
      <c r="D172" s="271"/>
      <c r="E172" s="272"/>
      <c r="F172" s="112"/>
      <c r="G172" s="96"/>
      <c r="H172" s="96"/>
      <c r="I172" s="96"/>
      <c r="J172" s="113"/>
      <c r="K172" s="113"/>
      <c r="L172" s="183" t="s">
        <v>129</v>
      </c>
      <c r="M172" s="185">
        <v>108</v>
      </c>
      <c r="N172" s="128">
        <v>103.9</v>
      </c>
      <c r="O172" s="125">
        <f t="shared" si="7"/>
        <v>96.203703703703709</v>
      </c>
      <c r="P172" s="241"/>
      <c r="Q172" s="32"/>
      <c r="R172" s="32"/>
      <c r="S172" s="32"/>
    </row>
    <row r="173" spans="1:19" s="30" customFormat="1" ht="94.5" customHeight="1">
      <c r="A173" s="278"/>
      <c r="B173" s="263"/>
      <c r="C173" s="270"/>
      <c r="D173" s="271"/>
      <c r="E173" s="272"/>
      <c r="F173" s="112"/>
      <c r="G173" s="96"/>
      <c r="H173" s="96"/>
      <c r="I173" s="96"/>
      <c r="J173" s="113"/>
      <c r="K173" s="113"/>
      <c r="L173" s="183" t="s">
        <v>130</v>
      </c>
      <c r="M173" s="185">
        <v>50</v>
      </c>
      <c r="N173" s="128">
        <v>50</v>
      </c>
      <c r="O173" s="125">
        <f t="shared" si="7"/>
        <v>100</v>
      </c>
      <c r="P173" s="241"/>
      <c r="Q173" s="32"/>
      <c r="R173" s="32"/>
      <c r="S173" s="32"/>
    </row>
    <row r="174" spans="1:19" s="30" customFormat="1" ht="148.5" customHeight="1">
      <c r="A174" s="278"/>
      <c r="B174" s="263"/>
      <c r="C174" s="270"/>
      <c r="D174" s="271"/>
      <c r="E174" s="272"/>
      <c r="F174" s="112"/>
      <c r="G174" s="96"/>
      <c r="H174" s="96"/>
      <c r="I174" s="96"/>
      <c r="J174" s="113"/>
      <c r="K174" s="113"/>
      <c r="L174" s="183" t="s">
        <v>131</v>
      </c>
      <c r="M174" s="185">
        <v>84.2</v>
      </c>
      <c r="N174" s="128">
        <v>70.8</v>
      </c>
      <c r="O174" s="125">
        <v>88.56</v>
      </c>
      <c r="P174" s="241"/>
      <c r="Q174" s="32"/>
      <c r="R174" s="32"/>
      <c r="S174" s="32"/>
    </row>
    <row r="175" spans="1:19" s="30" customFormat="1" ht="40.5" customHeight="1">
      <c r="A175" s="278"/>
      <c r="B175" s="263"/>
      <c r="C175" s="270"/>
      <c r="D175" s="271"/>
      <c r="E175" s="272"/>
      <c r="F175" s="112"/>
      <c r="G175" s="96"/>
      <c r="H175" s="96"/>
      <c r="I175" s="96"/>
      <c r="J175" s="113"/>
      <c r="K175" s="113"/>
      <c r="L175" s="183" t="s">
        <v>132</v>
      </c>
      <c r="M175" s="185"/>
      <c r="N175" s="128"/>
      <c r="O175" s="125"/>
      <c r="P175" s="241"/>
      <c r="Q175" s="32"/>
      <c r="R175" s="32"/>
      <c r="S175" s="32"/>
    </row>
    <row r="176" spans="1:19" s="30" customFormat="1" ht="15.75" customHeight="1">
      <c r="A176" s="278"/>
      <c r="B176" s="263"/>
      <c r="C176" s="270"/>
      <c r="D176" s="271"/>
      <c r="E176" s="272"/>
      <c r="F176" s="112"/>
      <c r="G176" s="96"/>
      <c r="H176" s="96"/>
      <c r="I176" s="96"/>
      <c r="J176" s="113"/>
      <c r="K176" s="113"/>
      <c r="L176" s="183" t="s">
        <v>133</v>
      </c>
      <c r="M176" s="185">
        <v>76</v>
      </c>
      <c r="N176" s="128">
        <v>87.7</v>
      </c>
      <c r="O176" s="125">
        <f t="shared" si="7"/>
        <v>115.39473684210526</v>
      </c>
      <c r="P176" s="241"/>
      <c r="Q176" s="32"/>
      <c r="R176" s="32"/>
      <c r="S176" s="32"/>
    </row>
    <row r="177" spans="1:19" s="30" customFormat="1" ht="15.75" customHeight="1">
      <c r="A177" s="278"/>
      <c r="B177" s="263"/>
      <c r="C177" s="270"/>
      <c r="D177" s="271"/>
      <c r="E177" s="272"/>
      <c r="F177" s="112"/>
      <c r="G177" s="96"/>
      <c r="H177" s="96"/>
      <c r="I177" s="96"/>
      <c r="J177" s="113"/>
      <c r="K177" s="113"/>
      <c r="L177" s="183" t="s">
        <v>134</v>
      </c>
      <c r="M177" s="185">
        <v>57.5</v>
      </c>
      <c r="N177" s="128">
        <v>68.5</v>
      </c>
      <c r="O177" s="125">
        <f t="shared" si="7"/>
        <v>119.1304347826087</v>
      </c>
      <c r="P177" s="241"/>
      <c r="Q177" s="32"/>
      <c r="R177" s="32"/>
      <c r="S177" s="32"/>
    </row>
    <row r="178" spans="1:19" s="30" customFormat="1" ht="15.75" customHeight="1">
      <c r="A178" s="278"/>
      <c r="B178" s="263"/>
      <c r="C178" s="270"/>
      <c r="D178" s="271"/>
      <c r="E178" s="272"/>
      <c r="F178" s="112"/>
      <c r="G178" s="96"/>
      <c r="H178" s="96"/>
      <c r="I178" s="96"/>
      <c r="J178" s="113"/>
      <c r="K178" s="113"/>
      <c r="L178" s="183" t="s">
        <v>135</v>
      </c>
      <c r="M178" s="185">
        <v>87.5</v>
      </c>
      <c r="N178" s="128">
        <v>85.6</v>
      </c>
      <c r="O178" s="125">
        <f t="shared" si="7"/>
        <v>97.828571428571422</v>
      </c>
      <c r="P178" s="241"/>
      <c r="Q178" s="32"/>
      <c r="R178" s="32"/>
      <c r="S178" s="32"/>
    </row>
    <row r="179" spans="1:19" s="30" customFormat="1" ht="15.75">
      <c r="A179" s="278"/>
      <c r="B179" s="263"/>
      <c r="C179" s="270"/>
      <c r="D179" s="271"/>
      <c r="E179" s="272"/>
      <c r="F179" s="112"/>
      <c r="G179" s="96"/>
      <c r="H179" s="96"/>
      <c r="I179" s="96"/>
      <c r="J179" s="113"/>
      <c r="K179" s="113"/>
      <c r="L179" s="183" t="s">
        <v>136</v>
      </c>
      <c r="M179" s="185">
        <v>87</v>
      </c>
      <c r="N179" s="128">
        <v>95.2</v>
      </c>
      <c r="O179" s="125">
        <f t="shared" si="7"/>
        <v>109.42528735632185</v>
      </c>
      <c r="P179" s="241"/>
      <c r="Q179" s="32"/>
      <c r="R179" s="32"/>
      <c r="S179" s="32"/>
    </row>
    <row r="180" spans="1:19" s="30" customFormat="1" ht="16.5" customHeight="1" thickBot="1">
      <c r="A180" s="278"/>
      <c r="B180" s="264"/>
      <c r="C180" s="273"/>
      <c r="D180" s="274"/>
      <c r="E180" s="275"/>
      <c r="F180" s="116"/>
      <c r="G180" s="117"/>
      <c r="H180" s="117"/>
      <c r="I180" s="117"/>
      <c r="J180" s="118"/>
      <c r="K180" s="117"/>
      <c r="L180" s="249" t="s">
        <v>219</v>
      </c>
      <c r="M180" s="250"/>
      <c r="N180" s="251"/>
      <c r="O180" s="192">
        <v>94.65</v>
      </c>
      <c r="P180" s="242"/>
      <c r="Q180" s="32"/>
      <c r="R180" s="32"/>
      <c r="S180" s="32"/>
    </row>
    <row r="181" spans="1:19" s="30" customFormat="1" ht="94.5" customHeight="1">
      <c r="A181" s="278">
        <v>15</v>
      </c>
      <c r="B181" s="262" t="s">
        <v>281</v>
      </c>
      <c r="C181" s="34">
        <v>11</v>
      </c>
      <c r="D181" s="34">
        <v>9</v>
      </c>
      <c r="E181" s="40">
        <f>D181/C181*100</f>
        <v>81.818181818181827</v>
      </c>
      <c r="F181" s="60" t="s">
        <v>175</v>
      </c>
      <c r="G181" s="33">
        <v>25</v>
      </c>
      <c r="H181" s="33">
        <v>0</v>
      </c>
      <c r="I181" s="33">
        <f>H181/G181*100</f>
        <v>0</v>
      </c>
      <c r="J181" s="55" t="e">
        <f>E181/I181*100</f>
        <v>#DIV/0!</v>
      </c>
      <c r="K181" s="100" t="s">
        <v>83</v>
      </c>
      <c r="L181" s="73">
        <v>2</v>
      </c>
      <c r="M181" s="69">
        <v>1</v>
      </c>
      <c r="N181" s="142">
        <f>M181/L181*100</f>
        <v>50</v>
      </c>
      <c r="O181" s="246">
        <f>N189</f>
        <v>75.714285714285708</v>
      </c>
      <c r="P181" s="243" t="s">
        <v>166</v>
      </c>
      <c r="Q181" s="32"/>
      <c r="R181" s="32"/>
      <c r="S181" s="32"/>
    </row>
    <row r="182" spans="1:19" s="30" customFormat="1" ht="63" customHeight="1">
      <c r="A182" s="278"/>
      <c r="B182" s="263"/>
      <c r="C182" s="267" t="s">
        <v>84</v>
      </c>
      <c r="D182" s="268"/>
      <c r="E182" s="269"/>
      <c r="F182" s="104" t="s">
        <v>222</v>
      </c>
      <c r="G182" s="105">
        <v>25</v>
      </c>
      <c r="H182" s="105"/>
      <c r="I182" s="33">
        <f>H182/G182*100</f>
        <v>0</v>
      </c>
      <c r="J182" s="39" t="e">
        <f>E182/I182*100</f>
        <v>#DIV/0!</v>
      </c>
      <c r="K182" s="106" t="s">
        <v>282</v>
      </c>
      <c r="L182" s="73">
        <v>2</v>
      </c>
      <c r="M182" s="69">
        <v>1</v>
      </c>
      <c r="N182" s="142">
        <f t="shared" ref="N182:N188" si="8">M182/L182*100</f>
        <v>50</v>
      </c>
      <c r="O182" s="247"/>
      <c r="P182" s="244"/>
      <c r="Q182" s="32"/>
      <c r="R182" s="32"/>
      <c r="S182" s="32"/>
    </row>
    <row r="183" spans="1:19" s="30" customFormat="1" ht="94.5">
      <c r="A183" s="278"/>
      <c r="B183" s="263"/>
      <c r="C183" s="270"/>
      <c r="D183" s="271"/>
      <c r="E183" s="272"/>
      <c r="F183" s="104" t="s">
        <v>221</v>
      </c>
      <c r="G183" s="105">
        <v>0</v>
      </c>
      <c r="H183" s="105"/>
      <c r="I183" s="33" t="e">
        <f>H183/G183*100</f>
        <v>#DIV/0!</v>
      </c>
      <c r="J183" s="39" t="e">
        <f>E183/I183*100</f>
        <v>#DIV/0!</v>
      </c>
      <c r="K183" s="106" t="s">
        <v>85</v>
      </c>
      <c r="L183" s="73">
        <v>2</v>
      </c>
      <c r="M183" s="69">
        <v>1</v>
      </c>
      <c r="N183" s="142">
        <f t="shared" si="8"/>
        <v>50</v>
      </c>
      <c r="O183" s="247"/>
      <c r="P183" s="244"/>
      <c r="Q183" s="32"/>
      <c r="R183" s="32"/>
      <c r="S183" s="32"/>
    </row>
    <row r="184" spans="1:19" s="30" customFormat="1" ht="63">
      <c r="A184" s="278"/>
      <c r="B184" s="263"/>
      <c r="C184" s="270"/>
      <c r="D184" s="271"/>
      <c r="E184" s="272"/>
      <c r="F184" s="104" t="s">
        <v>223</v>
      </c>
      <c r="G184" s="105"/>
      <c r="H184" s="105">
        <v>0</v>
      </c>
      <c r="I184" s="33" t="e">
        <f>H184/G184*100</f>
        <v>#DIV/0!</v>
      </c>
      <c r="J184" s="39" t="e">
        <f>E184/I184*100</f>
        <v>#DIV/0!</v>
      </c>
      <c r="K184" s="106" t="s">
        <v>86</v>
      </c>
      <c r="L184" s="73">
        <v>5</v>
      </c>
      <c r="M184" s="69">
        <v>4</v>
      </c>
      <c r="N184" s="142">
        <f t="shared" si="8"/>
        <v>80</v>
      </c>
      <c r="O184" s="247"/>
      <c r="P184" s="244"/>
      <c r="Q184" s="32"/>
      <c r="R184" s="32"/>
      <c r="S184" s="32"/>
    </row>
    <row r="185" spans="1:19" s="30" customFormat="1" ht="94.5">
      <c r="A185" s="278"/>
      <c r="B185" s="263"/>
      <c r="C185" s="270"/>
      <c r="D185" s="271"/>
      <c r="E185" s="272"/>
      <c r="F185" s="60" t="s">
        <v>224</v>
      </c>
      <c r="G185" s="105"/>
      <c r="H185" s="105"/>
      <c r="I185" s="33" t="e">
        <f>H185/G185*100</f>
        <v>#DIV/0!</v>
      </c>
      <c r="J185" s="39" t="e">
        <f>E185/I185*100</f>
        <v>#DIV/0!</v>
      </c>
      <c r="K185" s="106" t="s">
        <v>167</v>
      </c>
      <c r="L185" s="73">
        <v>2</v>
      </c>
      <c r="M185" s="69">
        <v>2</v>
      </c>
      <c r="N185" s="142">
        <f t="shared" si="8"/>
        <v>100</v>
      </c>
      <c r="O185" s="247"/>
      <c r="P185" s="244"/>
      <c r="Q185" s="32"/>
      <c r="R185" s="32"/>
      <c r="S185" s="32"/>
    </row>
    <row r="186" spans="1:19" s="30" customFormat="1" ht="63">
      <c r="A186" s="278"/>
      <c r="B186" s="263"/>
      <c r="C186" s="270"/>
      <c r="D186" s="271"/>
      <c r="E186" s="272"/>
      <c r="F186" s="107"/>
      <c r="G186" s="108"/>
      <c r="H186" s="108"/>
      <c r="I186" s="193"/>
      <c r="J186" s="194"/>
      <c r="K186" s="195" t="s">
        <v>87</v>
      </c>
      <c r="L186" s="196">
        <v>2</v>
      </c>
      <c r="M186" s="196">
        <v>2</v>
      </c>
      <c r="N186" s="142">
        <f>M186/L186*100</f>
        <v>100</v>
      </c>
      <c r="O186" s="247"/>
      <c r="P186" s="244"/>
      <c r="Q186" s="32"/>
      <c r="R186" s="32"/>
      <c r="S186" s="32"/>
    </row>
    <row r="187" spans="1:19" s="30" customFormat="1" ht="173.25">
      <c r="A187" s="278"/>
      <c r="B187" s="263"/>
      <c r="C187" s="270"/>
      <c r="D187" s="271"/>
      <c r="E187" s="272"/>
      <c r="F187" s="112"/>
      <c r="G187" s="96"/>
      <c r="H187" s="96"/>
      <c r="I187" s="197"/>
      <c r="J187" s="198"/>
      <c r="K187" s="199" t="s">
        <v>88</v>
      </c>
      <c r="L187" s="196">
        <v>4</v>
      </c>
      <c r="M187" s="196">
        <v>4</v>
      </c>
      <c r="N187" s="103">
        <f t="shared" si="8"/>
        <v>100</v>
      </c>
      <c r="O187" s="247"/>
      <c r="P187" s="244"/>
      <c r="Q187" s="32"/>
      <c r="R187" s="32"/>
      <c r="S187" s="32"/>
    </row>
    <row r="188" spans="1:19" s="30" customFormat="1" ht="78.75">
      <c r="A188" s="278"/>
      <c r="B188" s="263"/>
      <c r="C188" s="270"/>
      <c r="D188" s="271"/>
      <c r="E188" s="272"/>
      <c r="F188" s="112"/>
      <c r="G188" s="96"/>
      <c r="H188" s="96"/>
      <c r="I188" s="197"/>
      <c r="J188" s="198"/>
      <c r="K188" s="199" t="s">
        <v>283</v>
      </c>
      <c r="L188" s="196">
        <v>1</v>
      </c>
      <c r="M188" s="196">
        <v>0</v>
      </c>
      <c r="N188" s="103">
        <f t="shared" si="8"/>
        <v>0</v>
      </c>
      <c r="O188" s="247"/>
      <c r="P188" s="244"/>
      <c r="Q188" s="32"/>
      <c r="R188" s="32"/>
      <c r="S188" s="32"/>
    </row>
    <row r="189" spans="1:19" s="30" customFormat="1" ht="16.5" customHeight="1" thickBot="1">
      <c r="A189" s="278"/>
      <c r="B189" s="264"/>
      <c r="C189" s="273"/>
      <c r="D189" s="274"/>
      <c r="E189" s="275"/>
      <c r="F189" s="116"/>
      <c r="G189" s="117"/>
      <c r="H189" s="117"/>
      <c r="I189" s="200"/>
      <c r="J189" s="201"/>
      <c r="K189" s="249" t="s">
        <v>219</v>
      </c>
      <c r="L189" s="250"/>
      <c r="M189" s="251"/>
      <c r="N189" s="148">
        <f>SUM(N181:N188)/7</f>
        <v>75.714285714285708</v>
      </c>
      <c r="O189" s="248"/>
      <c r="P189" s="245"/>
      <c r="Q189" s="32"/>
      <c r="R189" s="32"/>
      <c r="S189" s="32"/>
    </row>
    <row r="190" spans="1:19" s="30" customFormat="1" ht="63" customHeight="1">
      <c r="A190" s="278">
        <v>16</v>
      </c>
      <c r="B190" s="262" t="s">
        <v>6</v>
      </c>
      <c r="C190" s="34">
        <v>2</v>
      </c>
      <c r="D190" s="34">
        <v>2</v>
      </c>
      <c r="E190" s="34">
        <v>100</v>
      </c>
      <c r="F190" s="60" t="s">
        <v>175</v>
      </c>
      <c r="G190" s="33"/>
      <c r="H190" s="33"/>
      <c r="I190" s="33" t="e">
        <f>H190/G190*100</f>
        <v>#DIV/0!</v>
      </c>
      <c r="J190" s="39" t="e">
        <f>E190/I190*100</f>
        <v>#DIV/0!</v>
      </c>
      <c r="K190" s="39"/>
      <c r="L190" s="41" t="s">
        <v>54</v>
      </c>
      <c r="M190" s="124">
        <v>42</v>
      </c>
      <c r="N190" s="124">
        <v>53.3</v>
      </c>
      <c r="O190" s="125">
        <f>N190/M190*100</f>
        <v>126.9047619047619</v>
      </c>
      <c r="P190" s="240">
        <v>113.45</v>
      </c>
      <c r="Q190" s="332" t="s">
        <v>284</v>
      </c>
      <c r="R190" s="32"/>
      <c r="S190" s="32"/>
    </row>
    <row r="191" spans="1:19" s="30" customFormat="1" ht="94.5" customHeight="1">
      <c r="A191" s="278"/>
      <c r="B191" s="263"/>
      <c r="C191" s="267" t="s">
        <v>55</v>
      </c>
      <c r="D191" s="268"/>
      <c r="E191" s="269"/>
      <c r="F191" s="104" t="s">
        <v>222</v>
      </c>
      <c r="G191" s="105">
        <v>0</v>
      </c>
      <c r="H191" s="105">
        <v>0</v>
      </c>
      <c r="I191" s="33" t="e">
        <f>H191/G191*100</f>
        <v>#DIV/0!</v>
      </c>
      <c r="J191" s="39" t="e">
        <f>E191/I191*100</f>
        <v>#DIV/0!</v>
      </c>
      <c r="K191" s="39"/>
      <c r="L191" s="126" t="s">
        <v>56</v>
      </c>
      <c r="M191" s="124">
        <v>14</v>
      </c>
      <c r="N191" s="124">
        <v>14</v>
      </c>
      <c r="O191" s="125">
        <f t="shared" ref="O191:O198" si="9">N191/M191*100</f>
        <v>100</v>
      </c>
      <c r="P191" s="241"/>
      <c r="Q191" s="333"/>
      <c r="R191" s="32"/>
      <c r="S191" s="32"/>
    </row>
    <row r="192" spans="1:19" s="30" customFormat="1" ht="31.5">
      <c r="A192" s="278"/>
      <c r="B192" s="263"/>
      <c r="C192" s="270"/>
      <c r="D192" s="271"/>
      <c r="E192" s="272"/>
      <c r="F192" s="104" t="s">
        <v>221</v>
      </c>
      <c r="G192" s="105">
        <v>0</v>
      </c>
      <c r="H192" s="105">
        <v>0</v>
      </c>
      <c r="I192" s="33" t="e">
        <f>H192/G192*100</f>
        <v>#DIV/0!</v>
      </c>
      <c r="J192" s="39" t="e">
        <f>E192/I192*100</f>
        <v>#DIV/0!</v>
      </c>
      <c r="K192" s="39"/>
      <c r="L192" s="126"/>
      <c r="M192" s="124"/>
      <c r="N192" s="124"/>
      <c r="O192" s="125"/>
      <c r="P192" s="241"/>
      <c r="Q192" s="333"/>
      <c r="R192" s="32"/>
      <c r="S192" s="32"/>
    </row>
    <row r="193" spans="1:19" s="30" customFormat="1" ht="31.5">
      <c r="A193" s="278"/>
      <c r="B193" s="263"/>
      <c r="C193" s="270"/>
      <c r="D193" s="271"/>
      <c r="E193" s="272"/>
      <c r="F193" s="104" t="s">
        <v>223</v>
      </c>
      <c r="G193" s="105" t="s">
        <v>249</v>
      </c>
      <c r="H193" s="105"/>
      <c r="I193" s="33" t="e">
        <f>H193/G193*100</f>
        <v>#VALUE!</v>
      </c>
      <c r="J193" s="39" t="e">
        <f>E193/I193*100</f>
        <v>#VALUE!</v>
      </c>
      <c r="K193" s="39"/>
      <c r="L193" s="126"/>
      <c r="M193" s="124"/>
      <c r="N193" s="124"/>
      <c r="O193" s="125" t="e">
        <f t="shared" si="9"/>
        <v>#DIV/0!</v>
      </c>
      <c r="P193" s="241"/>
      <c r="Q193" s="333"/>
      <c r="R193" s="32"/>
      <c r="S193" s="32"/>
    </row>
    <row r="194" spans="1:19" s="30" customFormat="1" ht="31.5">
      <c r="A194" s="278"/>
      <c r="B194" s="263"/>
      <c r="C194" s="270"/>
      <c r="D194" s="271"/>
      <c r="E194" s="272"/>
      <c r="F194" s="60" t="s">
        <v>224</v>
      </c>
      <c r="G194" s="105"/>
      <c r="H194" s="105"/>
      <c r="I194" s="33" t="e">
        <f>H194/G194*100</f>
        <v>#DIV/0!</v>
      </c>
      <c r="J194" s="39" t="e">
        <f>E194/I194*100</f>
        <v>#DIV/0!</v>
      </c>
      <c r="K194" s="39"/>
      <c r="L194" s="126"/>
      <c r="M194" s="124"/>
      <c r="N194" s="124"/>
      <c r="O194" s="125" t="e">
        <f t="shared" si="9"/>
        <v>#DIV/0!</v>
      </c>
      <c r="P194" s="241"/>
      <c r="Q194" s="333"/>
      <c r="R194" s="32"/>
      <c r="S194" s="32"/>
    </row>
    <row r="195" spans="1:19" s="30" customFormat="1" ht="15.75">
      <c r="A195" s="278"/>
      <c r="B195" s="263"/>
      <c r="C195" s="270"/>
      <c r="D195" s="271"/>
      <c r="E195" s="272"/>
      <c r="F195" s="107"/>
      <c r="G195" s="108"/>
      <c r="H195" s="108"/>
      <c r="I195" s="108"/>
      <c r="J195" s="109"/>
      <c r="K195" s="109"/>
      <c r="L195" s="126"/>
      <c r="M195" s="127"/>
      <c r="N195" s="128"/>
      <c r="O195" s="125" t="e">
        <f t="shared" si="9"/>
        <v>#DIV/0!</v>
      </c>
      <c r="P195" s="241"/>
      <c r="Q195" s="333"/>
      <c r="R195" s="32"/>
      <c r="S195" s="32"/>
    </row>
    <row r="196" spans="1:19" s="30" customFormat="1" ht="15.75">
      <c r="A196" s="278"/>
      <c r="B196" s="263"/>
      <c r="C196" s="270"/>
      <c r="D196" s="271"/>
      <c r="E196" s="272"/>
      <c r="F196" s="112"/>
      <c r="G196" s="96"/>
      <c r="H196" s="96"/>
      <c r="I196" s="96"/>
      <c r="J196" s="113"/>
      <c r="K196" s="113"/>
      <c r="L196" s="126"/>
      <c r="M196" s="127"/>
      <c r="N196" s="128"/>
      <c r="O196" s="125" t="e">
        <f t="shared" si="9"/>
        <v>#DIV/0!</v>
      </c>
      <c r="P196" s="241"/>
      <c r="Q196" s="333"/>
      <c r="R196" s="32"/>
      <c r="S196" s="32"/>
    </row>
    <row r="197" spans="1:19" s="30" customFormat="1" ht="15.75">
      <c r="A197" s="278"/>
      <c r="B197" s="263"/>
      <c r="C197" s="270"/>
      <c r="D197" s="271"/>
      <c r="E197" s="272"/>
      <c r="F197" s="112"/>
      <c r="G197" s="96"/>
      <c r="H197" s="96"/>
      <c r="I197" s="96"/>
      <c r="J197" s="113"/>
      <c r="K197" s="113"/>
      <c r="L197" s="126"/>
      <c r="M197" s="127"/>
      <c r="N197" s="128"/>
      <c r="O197" s="125" t="e">
        <f t="shared" si="9"/>
        <v>#DIV/0!</v>
      </c>
      <c r="P197" s="241"/>
      <c r="Q197" s="333"/>
      <c r="R197" s="32"/>
      <c r="S197" s="32"/>
    </row>
    <row r="198" spans="1:19" s="30" customFormat="1" ht="15.75">
      <c r="A198" s="278"/>
      <c r="B198" s="263"/>
      <c r="C198" s="270"/>
      <c r="D198" s="271"/>
      <c r="E198" s="272"/>
      <c r="F198" s="112"/>
      <c r="G198" s="96"/>
      <c r="H198" s="96"/>
      <c r="I198" s="96"/>
      <c r="J198" s="113"/>
      <c r="K198" s="113"/>
      <c r="L198" s="126"/>
      <c r="M198" s="127"/>
      <c r="N198" s="128"/>
      <c r="O198" s="125" t="e">
        <f t="shared" si="9"/>
        <v>#DIV/0!</v>
      </c>
      <c r="P198" s="241"/>
      <c r="Q198" s="333"/>
      <c r="R198" s="32"/>
      <c r="S198" s="32"/>
    </row>
    <row r="199" spans="1:19" s="30" customFormat="1" ht="15.75">
      <c r="A199" s="278"/>
      <c r="B199" s="263"/>
      <c r="C199" s="270"/>
      <c r="D199" s="271"/>
      <c r="E199" s="272"/>
      <c r="F199" s="112"/>
      <c r="G199" s="96"/>
      <c r="H199" s="96"/>
      <c r="I199" s="96"/>
      <c r="J199" s="113"/>
      <c r="K199" s="113"/>
      <c r="L199" s="202"/>
      <c r="M199" s="127"/>
      <c r="N199" s="127"/>
      <c r="O199" s="203" t="e">
        <f>SUM(O190:O198)</f>
        <v>#DIV/0!</v>
      </c>
      <c r="P199" s="241"/>
      <c r="Q199" s="333"/>
      <c r="R199" s="32"/>
      <c r="S199" s="32"/>
    </row>
    <row r="200" spans="1:19" s="30" customFormat="1" ht="16.5" customHeight="1" thickBot="1">
      <c r="A200" s="278"/>
      <c r="B200" s="264"/>
      <c r="C200" s="273"/>
      <c r="D200" s="274"/>
      <c r="E200" s="275"/>
      <c r="F200" s="116"/>
      <c r="G200" s="117"/>
      <c r="H200" s="117"/>
      <c r="I200" s="117"/>
      <c r="J200" s="118"/>
      <c r="K200" s="117"/>
      <c r="L200" s="249" t="s">
        <v>219</v>
      </c>
      <c r="M200" s="250"/>
      <c r="N200" s="251"/>
      <c r="O200" s="119">
        <v>113.45</v>
      </c>
      <c r="P200" s="242"/>
      <c r="Q200" s="334"/>
      <c r="R200" s="32"/>
      <c r="S200" s="32"/>
    </row>
    <row r="201" spans="1:19" s="30" customFormat="1" ht="63" customHeight="1">
      <c r="A201" s="278">
        <v>17</v>
      </c>
      <c r="B201" s="262" t="s">
        <v>52</v>
      </c>
      <c r="C201" s="204">
        <v>16</v>
      </c>
      <c r="D201" s="204">
        <v>16</v>
      </c>
      <c r="E201" s="204">
        <v>100</v>
      </c>
      <c r="F201" s="60" t="s">
        <v>175</v>
      </c>
      <c r="G201" s="33"/>
      <c r="H201" s="33"/>
      <c r="I201" s="33" t="e">
        <f>H201/G201*100</f>
        <v>#DIV/0!</v>
      </c>
      <c r="J201" s="39" t="e">
        <f>E201/I201*100</f>
        <v>#DIV/0!</v>
      </c>
      <c r="K201" s="39"/>
      <c r="L201" s="41" t="s">
        <v>168</v>
      </c>
      <c r="M201" s="124">
        <v>25</v>
      </c>
      <c r="N201" s="124">
        <v>25</v>
      </c>
      <c r="O201" s="125">
        <f>N201/M201*100</f>
        <v>100</v>
      </c>
      <c r="P201" s="240">
        <v>100</v>
      </c>
      <c r="Q201" s="332" t="s">
        <v>48</v>
      </c>
      <c r="R201" s="32"/>
      <c r="S201" s="32"/>
    </row>
    <row r="202" spans="1:19" s="30" customFormat="1" ht="63" customHeight="1">
      <c r="A202" s="278"/>
      <c r="B202" s="319"/>
      <c r="C202" s="346" t="s">
        <v>7</v>
      </c>
      <c r="D202" s="347"/>
      <c r="E202" s="348"/>
      <c r="F202" s="104" t="s">
        <v>222</v>
      </c>
      <c r="G202" s="105">
        <v>0</v>
      </c>
      <c r="H202" s="105">
        <v>0</v>
      </c>
      <c r="I202" s="33" t="e">
        <f>H202/G202*100</f>
        <v>#DIV/0!</v>
      </c>
      <c r="J202" s="39" t="e">
        <f>E202/I202*100</f>
        <v>#DIV/0!</v>
      </c>
      <c r="K202" s="39"/>
      <c r="L202" s="126" t="s">
        <v>53</v>
      </c>
      <c r="M202" s="124">
        <v>15</v>
      </c>
      <c r="N202" s="124">
        <v>15</v>
      </c>
      <c r="O202" s="125">
        <f t="shared" ref="O202:O209" si="10">N202/M202*100</f>
        <v>100</v>
      </c>
      <c r="P202" s="241"/>
      <c r="Q202" s="333"/>
      <c r="R202" s="32"/>
      <c r="S202" s="32"/>
    </row>
    <row r="203" spans="1:19" s="30" customFormat="1" ht="31.5">
      <c r="A203" s="278"/>
      <c r="B203" s="319"/>
      <c r="C203" s="349"/>
      <c r="D203" s="350"/>
      <c r="E203" s="351"/>
      <c r="F203" s="104" t="s">
        <v>221</v>
      </c>
      <c r="G203" s="105">
        <v>0</v>
      </c>
      <c r="H203" s="105">
        <v>0</v>
      </c>
      <c r="I203" s="33" t="e">
        <f>H203/G203*100</f>
        <v>#DIV/0!</v>
      </c>
      <c r="J203" s="39" t="e">
        <f>E203/I203*100</f>
        <v>#DIV/0!</v>
      </c>
      <c r="K203" s="39"/>
      <c r="L203" s="126"/>
      <c r="M203" s="124"/>
      <c r="N203" s="124"/>
      <c r="O203" s="125"/>
      <c r="P203" s="241"/>
      <c r="Q203" s="333"/>
      <c r="R203" s="32"/>
      <c r="S203" s="32"/>
    </row>
    <row r="204" spans="1:19" s="30" customFormat="1" ht="31.5">
      <c r="A204" s="278"/>
      <c r="B204" s="319"/>
      <c r="C204" s="349"/>
      <c r="D204" s="350"/>
      <c r="E204" s="351"/>
      <c r="F204" s="104" t="s">
        <v>223</v>
      </c>
      <c r="G204" s="205" t="s">
        <v>249</v>
      </c>
      <c r="H204" s="105">
        <v>0</v>
      </c>
      <c r="I204" s="33" t="e">
        <f>H204/G204*100</f>
        <v>#VALUE!</v>
      </c>
      <c r="J204" s="39" t="e">
        <f>E204/I204*100</f>
        <v>#VALUE!</v>
      </c>
      <c r="K204" s="39"/>
      <c r="L204" s="126"/>
      <c r="M204" s="124"/>
      <c r="N204" s="124"/>
      <c r="O204" s="125" t="e">
        <f t="shared" si="10"/>
        <v>#DIV/0!</v>
      </c>
      <c r="P204" s="241"/>
      <c r="Q204" s="333"/>
      <c r="R204" s="32"/>
      <c r="S204" s="32"/>
    </row>
    <row r="205" spans="1:19" s="30" customFormat="1" ht="31.5">
      <c r="A205" s="278"/>
      <c r="B205" s="319"/>
      <c r="C205" s="349"/>
      <c r="D205" s="350"/>
      <c r="E205" s="351"/>
      <c r="F205" s="60" t="s">
        <v>224</v>
      </c>
      <c r="G205" s="105"/>
      <c r="H205" s="105"/>
      <c r="I205" s="33" t="e">
        <f>H205/G205*100</f>
        <v>#DIV/0!</v>
      </c>
      <c r="J205" s="39" t="e">
        <f>E205/I205*100</f>
        <v>#DIV/0!</v>
      </c>
      <c r="K205" s="39"/>
      <c r="L205" s="126"/>
      <c r="M205" s="124"/>
      <c r="N205" s="124"/>
      <c r="O205" s="125" t="e">
        <f t="shared" si="10"/>
        <v>#DIV/0!</v>
      </c>
      <c r="P205" s="241"/>
      <c r="Q205" s="333"/>
      <c r="R205" s="32"/>
      <c r="S205" s="32"/>
    </row>
    <row r="206" spans="1:19" s="30" customFormat="1" ht="15.75">
      <c r="A206" s="278"/>
      <c r="B206" s="319"/>
      <c r="C206" s="349"/>
      <c r="D206" s="350"/>
      <c r="E206" s="351"/>
      <c r="F206" s="206"/>
      <c r="G206" s="108"/>
      <c r="H206" s="108"/>
      <c r="I206" s="108"/>
      <c r="J206" s="109"/>
      <c r="K206" s="109"/>
      <c r="L206" s="126"/>
      <c r="M206" s="127"/>
      <c r="N206" s="128"/>
      <c r="O206" s="125" t="e">
        <f t="shared" si="10"/>
        <v>#DIV/0!</v>
      </c>
      <c r="P206" s="241"/>
      <c r="Q206" s="333"/>
      <c r="R206" s="32"/>
      <c r="S206" s="32"/>
    </row>
    <row r="207" spans="1:19" s="30" customFormat="1" ht="15.75">
      <c r="A207" s="278"/>
      <c r="B207" s="319"/>
      <c r="C207" s="349"/>
      <c r="D207" s="350"/>
      <c r="E207" s="351"/>
      <c r="F207" s="95"/>
      <c r="G207" s="96"/>
      <c r="H207" s="96"/>
      <c r="I207" s="96"/>
      <c r="J207" s="113"/>
      <c r="K207" s="113"/>
      <c r="L207" s="126"/>
      <c r="M207" s="127"/>
      <c r="N207" s="128"/>
      <c r="O207" s="125" t="e">
        <f t="shared" si="10"/>
        <v>#DIV/0!</v>
      </c>
      <c r="P207" s="241"/>
      <c r="Q207" s="333"/>
      <c r="R207" s="32"/>
      <c r="S207" s="32"/>
    </row>
    <row r="208" spans="1:19" s="30" customFormat="1" ht="15.75">
      <c r="A208" s="278"/>
      <c r="B208" s="319"/>
      <c r="C208" s="349"/>
      <c r="D208" s="350"/>
      <c r="E208" s="351"/>
      <c r="F208" s="95"/>
      <c r="G208" s="96"/>
      <c r="H208" s="96"/>
      <c r="I208" s="96"/>
      <c r="J208" s="113"/>
      <c r="K208" s="113"/>
      <c r="L208" s="126"/>
      <c r="M208" s="127"/>
      <c r="N208" s="128"/>
      <c r="O208" s="125" t="e">
        <f t="shared" si="10"/>
        <v>#DIV/0!</v>
      </c>
      <c r="P208" s="241"/>
      <c r="Q208" s="333"/>
      <c r="R208" s="32"/>
      <c r="S208" s="32"/>
    </row>
    <row r="209" spans="1:19" s="30" customFormat="1" ht="15.75">
      <c r="A209" s="278"/>
      <c r="B209" s="319"/>
      <c r="C209" s="349"/>
      <c r="D209" s="350"/>
      <c r="E209" s="351"/>
      <c r="F209" s="95"/>
      <c r="G209" s="96"/>
      <c r="H209" s="96"/>
      <c r="I209" s="96"/>
      <c r="J209" s="113"/>
      <c r="K209" s="113"/>
      <c r="L209" s="126"/>
      <c r="M209" s="127"/>
      <c r="N209" s="128"/>
      <c r="O209" s="125" t="e">
        <f t="shared" si="10"/>
        <v>#DIV/0!</v>
      </c>
      <c r="P209" s="241"/>
      <c r="Q209" s="333"/>
      <c r="R209" s="32"/>
      <c r="S209" s="32"/>
    </row>
    <row r="210" spans="1:19" s="30" customFormat="1" ht="15.75">
      <c r="A210" s="278"/>
      <c r="B210" s="319"/>
      <c r="C210" s="349"/>
      <c r="D210" s="350"/>
      <c r="E210" s="351"/>
      <c r="F210" s="95"/>
      <c r="G210" s="96"/>
      <c r="H210" s="96"/>
      <c r="I210" s="96"/>
      <c r="J210" s="113"/>
      <c r="K210" s="113"/>
      <c r="L210" s="202"/>
      <c r="M210" s="127"/>
      <c r="N210" s="127"/>
      <c r="O210" s="203" t="e">
        <f>SUM(O201:O209)</f>
        <v>#DIV/0!</v>
      </c>
      <c r="P210" s="241"/>
      <c r="Q210" s="333"/>
      <c r="R210" s="32"/>
      <c r="S210" s="32"/>
    </row>
    <row r="211" spans="1:19" s="30" customFormat="1" ht="16.5" customHeight="1" thickBot="1">
      <c r="A211" s="278"/>
      <c r="B211" s="320"/>
      <c r="C211" s="352"/>
      <c r="D211" s="353"/>
      <c r="E211" s="354"/>
      <c r="F211" s="207"/>
      <c r="G211" s="117"/>
      <c r="H211" s="117"/>
      <c r="I211" s="117"/>
      <c r="J211" s="118"/>
      <c r="K211" s="117"/>
      <c r="L211" s="249" t="s">
        <v>219</v>
      </c>
      <c r="M211" s="250"/>
      <c r="N211" s="251"/>
      <c r="O211" s="119">
        <v>100</v>
      </c>
      <c r="P211" s="242"/>
      <c r="Q211" s="334"/>
      <c r="R211" s="32"/>
      <c r="S211" s="32"/>
    </row>
    <row r="212" spans="1:19" s="30" customFormat="1" ht="47.25">
      <c r="A212" s="278">
        <v>18</v>
      </c>
      <c r="B212" s="316" t="s">
        <v>285</v>
      </c>
      <c r="C212" s="34">
        <v>10</v>
      </c>
      <c r="D212" s="34">
        <v>6</v>
      </c>
      <c r="E212" s="45">
        <f>D212/C212*100</f>
        <v>60</v>
      </c>
      <c r="F212" s="60" t="s">
        <v>175</v>
      </c>
      <c r="G212" s="33">
        <v>5</v>
      </c>
      <c r="H212" s="33">
        <v>0</v>
      </c>
      <c r="I212" s="33">
        <v>0</v>
      </c>
      <c r="J212" s="39" t="e">
        <f>E212/I212*100</f>
        <v>#DIV/0!</v>
      </c>
      <c r="K212" s="100" t="s">
        <v>286</v>
      </c>
      <c r="L212" s="208">
        <v>1</v>
      </c>
      <c r="M212" s="58">
        <v>1</v>
      </c>
      <c r="N212" s="209">
        <f>M212/L212*100</f>
        <v>100</v>
      </c>
      <c r="O212" s="355">
        <f>N220</f>
        <v>60</v>
      </c>
      <c r="P212" s="243" t="s">
        <v>166</v>
      </c>
      <c r="Q212" s="32"/>
      <c r="R212" s="32"/>
      <c r="S212" s="32"/>
    </row>
    <row r="213" spans="1:19" s="30" customFormat="1" ht="94.5" customHeight="1">
      <c r="A213" s="278"/>
      <c r="B213" s="317"/>
      <c r="C213" s="267" t="s">
        <v>287</v>
      </c>
      <c r="D213" s="268"/>
      <c r="E213" s="269"/>
      <c r="F213" s="104" t="s">
        <v>222</v>
      </c>
      <c r="G213" s="105"/>
      <c r="H213" s="105"/>
      <c r="I213" s="33" t="e">
        <f>H213/G213*100</f>
        <v>#DIV/0!</v>
      </c>
      <c r="J213" s="39" t="e">
        <f>E213/I213*100</f>
        <v>#DIV/0!</v>
      </c>
      <c r="K213" s="106" t="s">
        <v>288</v>
      </c>
      <c r="L213" s="208">
        <v>1</v>
      </c>
      <c r="M213" s="58">
        <v>1</v>
      </c>
      <c r="N213" s="209">
        <f>M213/L213*100</f>
        <v>100</v>
      </c>
      <c r="O213" s="356"/>
      <c r="P213" s="244"/>
      <c r="Q213" s="32"/>
      <c r="R213" s="32"/>
      <c r="S213" s="32"/>
    </row>
    <row r="214" spans="1:19" s="30" customFormat="1" ht="31.5">
      <c r="A214" s="278"/>
      <c r="B214" s="317"/>
      <c r="C214" s="270"/>
      <c r="D214" s="271"/>
      <c r="E214" s="272"/>
      <c r="F214" s="104" t="s">
        <v>221</v>
      </c>
      <c r="G214" s="105"/>
      <c r="H214" s="105"/>
      <c r="I214" s="33" t="e">
        <f>H214/G214*100</f>
        <v>#DIV/0!</v>
      </c>
      <c r="J214" s="39" t="e">
        <f>E214/I214*100</f>
        <v>#DIV/0!</v>
      </c>
      <c r="K214" s="106" t="s">
        <v>289</v>
      </c>
      <c r="L214" s="208">
        <v>1</v>
      </c>
      <c r="M214" s="58">
        <v>0</v>
      </c>
      <c r="N214" s="209">
        <f>M214/L214*100</f>
        <v>0</v>
      </c>
      <c r="O214" s="356"/>
      <c r="P214" s="244"/>
      <c r="Q214" s="32"/>
      <c r="R214" s="32"/>
      <c r="S214" s="32"/>
    </row>
    <row r="215" spans="1:19" s="30" customFormat="1" ht="47.25">
      <c r="A215" s="278"/>
      <c r="B215" s="317"/>
      <c r="C215" s="270"/>
      <c r="D215" s="271"/>
      <c r="E215" s="272"/>
      <c r="F215" s="104" t="s">
        <v>223</v>
      </c>
      <c r="G215" s="105">
        <v>5</v>
      </c>
      <c r="H215" s="105">
        <v>0</v>
      </c>
      <c r="I215" s="33">
        <f>H215/G215*100</f>
        <v>0</v>
      </c>
      <c r="J215" s="39" t="e">
        <f>E215/I215*100</f>
        <v>#DIV/0!</v>
      </c>
      <c r="K215" s="106" t="s">
        <v>290</v>
      </c>
      <c r="L215" s="208">
        <v>1</v>
      </c>
      <c r="M215" s="58">
        <v>0</v>
      </c>
      <c r="N215" s="209">
        <f>M215/L215*100</f>
        <v>0</v>
      </c>
      <c r="O215" s="356"/>
      <c r="P215" s="244"/>
      <c r="Q215" s="32"/>
      <c r="R215" s="32"/>
      <c r="S215" s="32"/>
    </row>
    <row r="216" spans="1:19" s="30" customFormat="1" ht="78.75" customHeight="1">
      <c r="A216" s="278"/>
      <c r="B216" s="317"/>
      <c r="C216" s="270"/>
      <c r="D216" s="271"/>
      <c r="E216" s="272"/>
      <c r="F216" s="60" t="s">
        <v>224</v>
      </c>
      <c r="G216" s="105"/>
      <c r="H216" s="105"/>
      <c r="I216" s="33" t="e">
        <f>H216/G216*100</f>
        <v>#DIV/0!</v>
      </c>
      <c r="J216" s="39" t="e">
        <f>E216/I216*100</f>
        <v>#DIV/0!</v>
      </c>
      <c r="K216" s="106" t="s">
        <v>291</v>
      </c>
      <c r="L216" s="208">
        <v>1</v>
      </c>
      <c r="M216" s="58">
        <v>1</v>
      </c>
      <c r="N216" s="209">
        <f>M216/L216*100</f>
        <v>100</v>
      </c>
      <c r="O216" s="356"/>
      <c r="P216" s="244"/>
      <c r="Q216" s="32"/>
      <c r="R216" s="32"/>
      <c r="S216" s="32"/>
    </row>
    <row r="217" spans="1:19" s="30" customFormat="1" ht="15.75">
      <c r="A217" s="278"/>
      <c r="B217" s="317"/>
      <c r="C217" s="270"/>
      <c r="D217" s="271"/>
      <c r="E217" s="272"/>
      <c r="F217" s="107"/>
      <c r="G217" s="108"/>
      <c r="H217" s="108"/>
      <c r="I217" s="108"/>
      <c r="J217" s="109"/>
      <c r="K217" s="199"/>
      <c r="L217" s="210">
        <v>0</v>
      </c>
      <c r="M217" s="159">
        <v>0</v>
      </c>
      <c r="N217" s="209"/>
      <c r="O217" s="356"/>
      <c r="P217" s="244"/>
      <c r="Q217" s="32"/>
      <c r="R217" s="32"/>
      <c r="S217" s="32"/>
    </row>
    <row r="218" spans="1:19" s="30" customFormat="1" ht="15.75">
      <c r="A218" s="278"/>
      <c r="B218" s="317"/>
      <c r="C218" s="270"/>
      <c r="D218" s="271"/>
      <c r="E218" s="272"/>
      <c r="F218" s="112"/>
      <c r="G218" s="96"/>
      <c r="H218" s="96"/>
      <c r="I218" s="96"/>
      <c r="J218" s="113"/>
      <c r="K218" s="211"/>
      <c r="L218" s="159"/>
      <c r="M218" s="159"/>
      <c r="N218" s="58"/>
      <c r="O218" s="356"/>
      <c r="P218" s="244"/>
      <c r="Q218" s="32"/>
      <c r="R218" s="32"/>
      <c r="S218" s="32"/>
    </row>
    <row r="219" spans="1:19" s="30" customFormat="1" ht="15.75">
      <c r="A219" s="278"/>
      <c r="B219" s="317"/>
      <c r="C219" s="270"/>
      <c r="D219" s="271"/>
      <c r="E219" s="272"/>
      <c r="F219" s="112"/>
      <c r="G219" s="96"/>
      <c r="H219" s="96"/>
      <c r="I219" s="96"/>
      <c r="J219" s="113"/>
      <c r="K219" s="211"/>
      <c r="L219" s="159"/>
      <c r="M219" s="159"/>
      <c r="N219" s="58"/>
      <c r="O219" s="356"/>
      <c r="P219" s="244"/>
      <c r="Q219" s="32"/>
      <c r="R219" s="32"/>
      <c r="S219" s="32"/>
    </row>
    <row r="220" spans="1:19" s="30" customFormat="1" ht="16.5" customHeight="1" thickBot="1">
      <c r="A220" s="278"/>
      <c r="B220" s="318"/>
      <c r="C220" s="273"/>
      <c r="D220" s="274"/>
      <c r="E220" s="275"/>
      <c r="F220" s="116"/>
      <c r="G220" s="117"/>
      <c r="H220" s="117"/>
      <c r="I220" s="117"/>
      <c r="J220" s="118"/>
      <c r="K220" s="255" t="s">
        <v>219</v>
      </c>
      <c r="L220" s="256"/>
      <c r="M220" s="257"/>
      <c r="N220" s="148">
        <f>SUM(N212:N219)/5</f>
        <v>60</v>
      </c>
      <c r="O220" s="357"/>
      <c r="P220" s="245"/>
      <c r="Q220" s="32"/>
      <c r="R220" s="32"/>
      <c r="S220" s="32"/>
    </row>
    <row r="221" spans="1:19" s="30" customFormat="1" ht="157.5" customHeight="1">
      <c r="A221" s="278">
        <v>19</v>
      </c>
      <c r="B221" s="311" t="s">
        <v>0</v>
      </c>
      <c r="C221" s="42">
        <v>65</v>
      </c>
      <c r="D221" s="42">
        <v>57</v>
      </c>
      <c r="E221" s="43">
        <f>D221/C221*100</f>
        <v>87.692307692307693</v>
      </c>
      <c r="F221" s="59" t="s">
        <v>175</v>
      </c>
      <c r="G221" s="79">
        <v>3169.9</v>
      </c>
      <c r="H221" s="79">
        <v>3410.7</v>
      </c>
      <c r="I221" s="44">
        <f>H221/G221*100</f>
        <v>107.59645414681852</v>
      </c>
      <c r="J221" s="53">
        <f>E221/I221*100</f>
        <v>81.501113013119337</v>
      </c>
      <c r="K221" s="100" t="s">
        <v>292</v>
      </c>
      <c r="L221" s="212" t="s">
        <v>58</v>
      </c>
      <c r="M221" s="212" t="s">
        <v>57</v>
      </c>
      <c r="N221" s="213">
        <v>0</v>
      </c>
      <c r="O221" s="338">
        <v>126</v>
      </c>
      <c r="P221" s="340" t="s">
        <v>255</v>
      </c>
      <c r="Q221" s="32"/>
      <c r="R221" s="32"/>
      <c r="S221" s="32"/>
    </row>
    <row r="222" spans="1:19" s="30" customFormat="1" ht="78.75">
      <c r="A222" s="278"/>
      <c r="B222" s="312"/>
      <c r="C222" s="301" t="s">
        <v>26</v>
      </c>
      <c r="D222" s="302"/>
      <c r="E222" s="303"/>
      <c r="F222" s="80" t="s">
        <v>222</v>
      </c>
      <c r="G222" s="81"/>
      <c r="H222" s="81"/>
      <c r="I222" s="44"/>
      <c r="J222" s="54"/>
      <c r="K222" s="100" t="s">
        <v>292</v>
      </c>
      <c r="L222" s="212" t="s">
        <v>58</v>
      </c>
      <c r="M222" s="212" t="s">
        <v>57</v>
      </c>
      <c r="N222" s="213">
        <v>0</v>
      </c>
      <c r="O222" s="339"/>
      <c r="P222" s="235"/>
      <c r="Q222" s="32"/>
      <c r="R222" s="32"/>
      <c r="S222" s="32"/>
    </row>
    <row r="223" spans="1:19" s="30" customFormat="1" ht="157.5">
      <c r="A223" s="278"/>
      <c r="B223" s="312"/>
      <c r="C223" s="304"/>
      <c r="D223" s="305"/>
      <c r="E223" s="306"/>
      <c r="F223" s="80" t="s">
        <v>221</v>
      </c>
      <c r="G223" s="81"/>
      <c r="H223" s="81"/>
      <c r="I223" s="44"/>
      <c r="J223" s="54"/>
      <c r="K223" s="106" t="s">
        <v>293</v>
      </c>
      <c r="L223" s="214">
        <v>0</v>
      </c>
      <c r="M223" s="214">
        <v>0</v>
      </c>
      <c r="N223" s="103">
        <v>100</v>
      </c>
      <c r="O223" s="339"/>
      <c r="P223" s="235"/>
      <c r="Q223" s="32"/>
      <c r="R223" s="32"/>
      <c r="S223" s="32"/>
    </row>
    <row r="224" spans="1:19" s="30" customFormat="1" ht="78.75">
      <c r="A224" s="278"/>
      <c r="B224" s="312"/>
      <c r="C224" s="304"/>
      <c r="D224" s="305"/>
      <c r="E224" s="306"/>
      <c r="F224" s="80" t="s">
        <v>223</v>
      </c>
      <c r="G224" s="44">
        <v>3169.9</v>
      </c>
      <c r="H224" s="44">
        <v>3410.7</v>
      </c>
      <c r="I224" s="44">
        <f>H224/G224*100</f>
        <v>107.59645414681852</v>
      </c>
      <c r="J224" s="54">
        <f>E224/I224*100</f>
        <v>0</v>
      </c>
      <c r="K224" s="215" t="s">
        <v>294</v>
      </c>
      <c r="L224" s="138" t="s">
        <v>58</v>
      </c>
      <c r="M224" s="69" t="s">
        <v>58</v>
      </c>
      <c r="N224" s="103">
        <v>100</v>
      </c>
      <c r="O224" s="339"/>
      <c r="P224" s="235"/>
      <c r="Q224" s="32"/>
      <c r="R224" s="32"/>
      <c r="S224" s="32"/>
    </row>
    <row r="225" spans="1:19" s="30" customFormat="1" ht="94.5">
      <c r="A225" s="278"/>
      <c r="B225" s="312"/>
      <c r="C225" s="304"/>
      <c r="D225" s="305"/>
      <c r="E225" s="306"/>
      <c r="F225" s="59" t="s">
        <v>224</v>
      </c>
      <c r="G225" s="81"/>
      <c r="H225" s="81"/>
      <c r="I225" s="44" t="e">
        <f>H225/G225*100</f>
        <v>#DIV/0!</v>
      </c>
      <c r="J225" s="54" t="e">
        <f>E225/I225*100</f>
        <v>#DIV/0!</v>
      </c>
      <c r="K225" s="215" t="s">
        <v>295</v>
      </c>
      <c r="L225" s="216">
        <v>60</v>
      </c>
      <c r="M225" s="216">
        <v>60</v>
      </c>
      <c r="N225" s="213">
        <f>M225/L225%</f>
        <v>100</v>
      </c>
      <c r="O225" s="339"/>
      <c r="P225" s="235"/>
      <c r="Q225" s="32"/>
      <c r="R225" s="32"/>
      <c r="S225" s="32"/>
    </row>
    <row r="226" spans="1:19" s="30" customFormat="1" ht="63">
      <c r="A226" s="278"/>
      <c r="B226" s="312"/>
      <c r="C226" s="304"/>
      <c r="D226" s="305"/>
      <c r="E226" s="306"/>
      <c r="F226" s="85"/>
      <c r="G226" s="81"/>
      <c r="H226" s="81"/>
      <c r="I226" s="44"/>
      <c r="J226" s="54"/>
      <c r="K226" s="215" t="s">
        <v>296</v>
      </c>
      <c r="L226" s="216">
        <v>38</v>
      </c>
      <c r="M226" s="216">
        <v>38</v>
      </c>
      <c r="N226" s="213">
        <f>M226/L226%</f>
        <v>100</v>
      </c>
      <c r="O226" s="339"/>
      <c r="P226" s="235"/>
      <c r="Q226" s="32"/>
      <c r="R226" s="32"/>
      <c r="S226" s="32"/>
    </row>
    <row r="227" spans="1:19" s="30" customFormat="1" ht="94.5" customHeight="1">
      <c r="A227" s="278"/>
      <c r="B227" s="312"/>
      <c r="C227" s="304"/>
      <c r="D227" s="305"/>
      <c r="E227" s="306"/>
      <c r="F227" s="85"/>
      <c r="G227" s="81"/>
      <c r="H227" s="81"/>
      <c r="I227" s="44"/>
      <c r="J227" s="54"/>
      <c r="K227" s="215" t="s">
        <v>297</v>
      </c>
      <c r="L227" s="217" t="s">
        <v>58</v>
      </c>
      <c r="M227" s="216" t="s">
        <v>58</v>
      </c>
      <c r="N227" s="213">
        <v>100</v>
      </c>
      <c r="O227" s="339"/>
      <c r="P227" s="235"/>
      <c r="Q227" s="32"/>
      <c r="R227" s="32"/>
      <c r="S227" s="32"/>
    </row>
    <row r="228" spans="1:19" s="30" customFormat="1" ht="47.25">
      <c r="A228" s="278"/>
      <c r="B228" s="312"/>
      <c r="C228" s="304"/>
      <c r="D228" s="305"/>
      <c r="E228" s="306"/>
      <c r="F228" s="85"/>
      <c r="G228" s="81"/>
      <c r="H228" s="81"/>
      <c r="I228" s="44"/>
      <c r="J228" s="54"/>
      <c r="K228" s="215" t="s">
        <v>298</v>
      </c>
      <c r="L228" s="79">
        <v>1061.0999999999999</v>
      </c>
      <c r="M228" s="79">
        <v>38.5</v>
      </c>
      <c r="N228" s="213">
        <f>M228/L228%</f>
        <v>3.6283102440863257</v>
      </c>
      <c r="O228" s="339"/>
      <c r="P228" s="235"/>
      <c r="Q228" s="32"/>
      <c r="R228" s="32"/>
      <c r="S228" s="32"/>
    </row>
    <row r="229" spans="1:19" s="30" customFormat="1" ht="78.75">
      <c r="A229" s="278"/>
      <c r="B229" s="312"/>
      <c r="C229" s="304"/>
      <c r="D229" s="305"/>
      <c r="E229" s="306"/>
      <c r="F229" s="85"/>
      <c r="G229" s="81"/>
      <c r="H229" s="81"/>
      <c r="I229" s="44"/>
      <c r="J229" s="54"/>
      <c r="K229" s="215" t="s">
        <v>299</v>
      </c>
      <c r="L229" s="218">
        <v>32.6</v>
      </c>
      <c r="M229" s="218">
        <v>32.6</v>
      </c>
      <c r="N229" s="213">
        <f>M229/L229%</f>
        <v>100</v>
      </c>
      <c r="O229" s="339"/>
      <c r="P229" s="235"/>
      <c r="Q229" s="32"/>
      <c r="R229" s="32"/>
      <c r="S229" s="32"/>
    </row>
    <row r="230" spans="1:19" s="30" customFormat="1" ht="63">
      <c r="A230" s="278"/>
      <c r="B230" s="312"/>
      <c r="C230" s="304"/>
      <c r="D230" s="305"/>
      <c r="E230" s="306"/>
      <c r="F230" s="85"/>
      <c r="G230" s="81"/>
      <c r="H230" s="81"/>
      <c r="I230" s="44"/>
      <c r="J230" s="54"/>
      <c r="K230" s="41" t="s">
        <v>300</v>
      </c>
      <c r="L230" s="219">
        <v>58.6</v>
      </c>
      <c r="M230" s="219">
        <v>58.6</v>
      </c>
      <c r="N230" s="213">
        <f>M230/L230%</f>
        <v>100.00000000000001</v>
      </c>
      <c r="O230" s="339"/>
      <c r="P230" s="235"/>
      <c r="Q230" s="32"/>
      <c r="R230" s="32"/>
      <c r="S230" s="32"/>
    </row>
    <row r="231" spans="1:19" s="30" customFormat="1" ht="47.25">
      <c r="A231" s="278"/>
      <c r="B231" s="312"/>
      <c r="C231" s="304"/>
      <c r="D231" s="305"/>
      <c r="E231" s="306"/>
      <c r="F231" s="85"/>
      <c r="G231" s="81"/>
      <c r="H231" s="81"/>
      <c r="I231" s="44"/>
      <c r="J231" s="54"/>
      <c r="K231" s="41" t="s">
        <v>301</v>
      </c>
      <c r="L231" s="220">
        <v>234</v>
      </c>
      <c r="M231" s="220">
        <v>234</v>
      </c>
      <c r="N231" s="132">
        <f>M231/L231%</f>
        <v>100</v>
      </c>
      <c r="O231" s="339"/>
      <c r="P231" s="235"/>
      <c r="Q231" s="32"/>
      <c r="R231" s="32"/>
      <c r="S231" s="32"/>
    </row>
    <row r="232" spans="1:19" s="30" customFormat="1" ht="78.75" customHeight="1">
      <c r="A232" s="278"/>
      <c r="B232" s="312"/>
      <c r="C232" s="304"/>
      <c r="D232" s="305"/>
      <c r="E232" s="306"/>
      <c r="F232" s="85"/>
      <c r="G232" s="81"/>
      <c r="H232" s="81"/>
      <c r="I232" s="44"/>
      <c r="J232" s="54"/>
      <c r="K232" s="41" t="s">
        <v>302</v>
      </c>
      <c r="L232" s="138" t="s">
        <v>58</v>
      </c>
      <c r="M232" s="138" t="s">
        <v>58</v>
      </c>
      <c r="N232" s="103">
        <v>100</v>
      </c>
      <c r="O232" s="339"/>
      <c r="P232" s="235"/>
      <c r="Q232" s="32"/>
      <c r="R232" s="32"/>
      <c r="S232" s="32"/>
    </row>
    <row r="233" spans="1:19" s="30" customFormat="1" ht="47.25" customHeight="1">
      <c r="A233" s="278"/>
      <c r="B233" s="312"/>
      <c r="C233" s="304"/>
      <c r="D233" s="305"/>
      <c r="E233" s="306"/>
      <c r="F233" s="85"/>
      <c r="G233" s="81"/>
      <c r="H233" s="81"/>
      <c r="I233" s="44"/>
      <c r="J233" s="54"/>
      <c r="K233" s="41" t="s">
        <v>303</v>
      </c>
      <c r="L233" s="221">
        <v>149.69999999999999</v>
      </c>
      <c r="M233" s="221">
        <v>149.69999999999999</v>
      </c>
      <c r="N233" s="103">
        <v>100</v>
      </c>
      <c r="O233" s="339"/>
      <c r="P233" s="235"/>
      <c r="Q233" s="32"/>
      <c r="R233" s="32"/>
      <c r="S233" s="32"/>
    </row>
    <row r="234" spans="1:19" s="30" customFormat="1" ht="78.75" customHeight="1">
      <c r="A234" s="278"/>
      <c r="B234" s="312"/>
      <c r="C234" s="304"/>
      <c r="D234" s="305"/>
      <c r="E234" s="306"/>
      <c r="F234" s="85"/>
      <c r="G234" s="81"/>
      <c r="H234" s="81"/>
      <c r="I234" s="44"/>
      <c r="J234" s="54"/>
      <c r="K234" s="41" t="s">
        <v>304</v>
      </c>
      <c r="L234" s="218">
        <v>706.4</v>
      </c>
      <c r="M234" s="218">
        <v>671.1</v>
      </c>
      <c r="N234" s="213">
        <f>M234/L234%</f>
        <v>95.002831257078142</v>
      </c>
      <c r="O234" s="339"/>
      <c r="P234" s="235"/>
      <c r="Q234" s="32"/>
      <c r="R234" s="32"/>
      <c r="S234" s="32"/>
    </row>
    <row r="235" spans="1:19" s="30" customFormat="1" ht="220.5" customHeight="1">
      <c r="A235" s="278"/>
      <c r="B235" s="312"/>
      <c r="C235" s="304"/>
      <c r="D235" s="305"/>
      <c r="E235" s="306"/>
      <c r="F235" s="85"/>
      <c r="G235" s="81"/>
      <c r="H235" s="81"/>
      <c r="I235" s="44"/>
      <c r="J235" s="54"/>
      <c r="K235" s="41" t="s">
        <v>305</v>
      </c>
      <c r="L235" s="218" t="s">
        <v>58</v>
      </c>
      <c r="M235" s="218" t="s">
        <v>58</v>
      </c>
      <c r="N235" s="103">
        <v>100</v>
      </c>
      <c r="O235" s="339"/>
      <c r="P235" s="235"/>
      <c r="Q235" s="32"/>
      <c r="R235" s="32"/>
      <c r="S235" s="32"/>
    </row>
    <row r="236" spans="1:19" s="30" customFormat="1" ht="94.5">
      <c r="A236" s="278"/>
      <c r="B236" s="312"/>
      <c r="C236" s="304"/>
      <c r="D236" s="305"/>
      <c r="E236" s="306"/>
      <c r="F236" s="85"/>
      <c r="G236" s="81"/>
      <c r="H236" s="81"/>
      <c r="I236" s="44"/>
      <c r="J236" s="54"/>
      <c r="K236" s="41" t="s">
        <v>306</v>
      </c>
      <c r="L236" s="218" t="s">
        <v>58</v>
      </c>
      <c r="M236" s="218" t="s">
        <v>58</v>
      </c>
      <c r="N236" s="103">
        <v>100</v>
      </c>
      <c r="O236" s="339"/>
      <c r="P236" s="235"/>
      <c r="Q236" s="32"/>
      <c r="R236" s="32"/>
      <c r="S236" s="32"/>
    </row>
    <row r="237" spans="1:19" s="30" customFormat="1" ht="47.25">
      <c r="A237" s="278"/>
      <c r="B237" s="312"/>
      <c r="C237" s="304"/>
      <c r="D237" s="305"/>
      <c r="E237" s="306"/>
      <c r="F237" s="85"/>
      <c r="G237" s="81"/>
      <c r="H237" s="81"/>
      <c r="I237" s="44"/>
      <c r="J237" s="54"/>
      <c r="K237" s="41" t="s">
        <v>307</v>
      </c>
      <c r="L237" s="222">
        <v>30</v>
      </c>
      <c r="M237" s="222">
        <v>0</v>
      </c>
      <c r="N237" s="103">
        <f t="shared" ref="N237:N248" si="11">M237/L237%</f>
        <v>0</v>
      </c>
      <c r="O237" s="339"/>
      <c r="P237" s="235"/>
      <c r="Q237" s="32"/>
      <c r="R237" s="32"/>
      <c r="S237" s="32"/>
    </row>
    <row r="238" spans="1:19" s="30" customFormat="1" ht="31.5">
      <c r="A238" s="278"/>
      <c r="B238" s="312"/>
      <c r="C238" s="304"/>
      <c r="D238" s="305"/>
      <c r="E238" s="306"/>
      <c r="F238" s="85"/>
      <c r="G238" s="81"/>
      <c r="H238" s="81"/>
      <c r="I238" s="44"/>
      <c r="J238" s="54"/>
      <c r="K238" s="41" t="s">
        <v>308</v>
      </c>
      <c r="L238" s="138">
        <v>50</v>
      </c>
      <c r="M238" s="138">
        <v>0</v>
      </c>
      <c r="N238" s="103">
        <f t="shared" si="11"/>
        <v>0</v>
      </c>
      <c r="O238" s="339"/>
      <c r="P238" s="235"/>
      <c r="Q238" s="32"/>
      <c r="R238" s="32"/>
      <c r="S238" s="32"/>
    </row>
    <row r="239" spans="1:19" s="30" customFormat="1" ht="20.25" customHeight="1">
      <c r="A239" s="278"/>
      <c r="B239" s="312"/>
      <c r="C239" s="304"/>
      <c r="D239" s="305"/>
      <c r="E239" s="306"/>
      <c r="F239" s="85"/>
      <c r="G239" s="81"/>
      <c r="H239" s="81"/>
      <c r="I239" s="44"/>
      <c r="J239" s="54"/>
      <c r="K239" s="41" t="s">
        <v>309</v>
      </c>
      <c r="L239" s="219">
        <v>0</v>
      </c>
      <c r="M239" s="219">
        <v>0</v>
      </c>
      <c r="N239" s="103">
        <v>100</v>
      </c>
      <c r="O239" s="339"/>
      <c r="P239" s="235"/>
      <c r="Q239" s="32"/>
      <c r="R239" s="32"/>
      <c r="S239" s="32"/>
    </row>
    <row r="240" spans="1:19" s="30" customFormat="1" ht="20.25" customHeight="1">
      <c r="A240" s="278"/>
      <c r="B240" s="312"/>
      <c r="C240" s="304"/>
      <c r="D240" s="305"/>
      <c r="E240" s="306"/>
      <c r="F240" s="85"/>
      <c r="G240" s="81"/>
      <c r="H240" s="81"/>
      <c r="I240" s="44"/>
      <c r="J240" s="54"/>
      <c r="K240" s="341" t="s">
        <v>310</v>
      </c>
      <c r="L240" s="223">
        <v>200</v>
      </c>
      <c r="M240" s="223">
        <v>21.5</v>
      </c>
      <c r="N240" s="103">
        <f t="shared" si="11"/>
        <v>10.75</v>
      </c>
      <c r="O240" s="339"/>
      <c r="P240" s="235"/>
      <c r="Q240" s="32"/>
      <c r="R240" s="32"/>
      <c r="S240" s="32"/>
    </row>
    <row r="241" spans="1:19" s="30" customFormat="1" ht="20.25" customHeight="1">
      <c r="A241" s="278"/>
      <c r="B241" s="312"/>
      <c r="C241" s="304"/>
      <c r="D241" s="305"/>
      <c r="E241" s="306"/>
      <c r="F241" s="85"/>
      <c r="G241" s="81"/>
      <c r="H241" s="81"/>
      <c r="I241" s="44"/>
      <c r="J241" s="54"/>
      <c r="K241" s="342"/>
      <c r="L241" s="221">
        <v>0</v>
      </c>
      <c r="M241" s="221"/>
      <c r="N241" s="103">
        <v>100</v>
      </c>
      <c r="O241" s="339"/>
      <c r="P241" s="235"/>
      <c r="Q241" s="32"/>
      <c r="R241" s="32"/>
      <c r="S241" s="32"/>
    </row>
    <row r="242" spans="1:19" s="30" customFormat="1" ht="126">
      <c r="A242" s="278"/>
      <c r="B242" s="312"/>
      <c r="C242" s="304"/>
      <c r="D242" s="305"/>
      <c r="E242" s="306"/>
      <c r="F242" s="86"/>
      <c r="G242" s="87"/>
      <c r="H242" s="87"/>
      <c r="I242" s="87"/>
      <c r="J242" s="87"/>
      <c r="K242" s="41" t="s">
        <v>311</v>
      </c>
      <c r="L242" s="138">
        <v>5</v>
      </c>
      <c r="M242" s="138">
        <v>5</v>
      </c>
      <c r="N242" s="103">
        <f t="shared" si="11"/>
        <v>100</v>
      </c>
      <c r="O242" s="339"/>
      <c r="P242" s="235"/>
      <c r="Q242" s="32"/>
      <c r="R242" s="32"/>
      <c r="S242" s="32"/>
    </row>
    <row r="243" spans="1:19" s="30" customFormat="1" ht="31.5">
      <c r="A243" s="278"/>
      <c r="B243" s="312"/>
      <c r="C243" s="304"/>
      <c r="D243" s="305"/>
      <c r="E243" s="306"/>
      <c r="F243" s="88"/>
      <c r="G243" s="87"/>
      <c r="H243" s="87"/>
      <c r="I243" s="87"/>
      <c r="J243" s="87"/>
      <c r="K243" s="41" t="s">
        <v>312</v>
      </c>
      <c r="L243" s="219">
        <v>78.400000000000006</v>
      </c>
      <c r="M243" s="219">
        <v>295.8</v>
      </c>
      <c r="N243" s="213">
        <f t="shared" si="11"/>
        <v>377.29591836734693</v>
      </c>
      <c r="O243" s="339"/>
      <c r="P243" s="235"/>
      <c r="Q243" s="32"/>
      <c r="R243" s="32"/>
      <c r="S243" s="32"/>
    </row>
    <row r="244" spans="1:19" s="30" customFormat="1" ht="47.25">
      <c r="A244" s="278"/>
      <c r="B244" s="312"/>
      <c r="C244" s="304"/>
      <c r="D244" s="305"/>
      <c r="E244" s="306"/>
      <c r="F244" s="88"/>
      <c r="G244" s="87"/>
      <c r="H244" s="87"/>
      <c r="I244" s="87"/>
      <c r="J244" s="87"/>
      <c r="K244" s="41" t="s">
        <v>313</v>
      </c>
      <c r="L244" s="138">
        <v>0</v>
      </c>
      <c r="M244" s="138">
        <v>0</v>
      </c>
      <c r="N244" s="103">
        <v>100</v>
      </c>
      <c r="O244" s="339"/>
      <c r="P244" s="235"/>
      <c r="Q244" s="32"/>
      <c r="R244" s="32"/>
      <c r="S244" s="32"/>
    </row>
    <row r="245" spans="1:19" s="30" customFormat="1" ht="47.25">
      <c r="A245" s="278"/>
      <c r="B245" s="312"/>
      <c r="C245" s="304"/>
      <c r="D245" s="305"/>
      <c r="E245" s="306"/>
      <c r="F245" s="88"/>
      <c r="G245" s="87"/>
      <c r="H245" s="87"/>
      <c r="I245" s="87"/>
      <c r="J245" s="87"/>
      <c r="K245" s="41" t="s">
        <v>314</v>
      </c>
      <c r="L245" s="138">
        <v>10</v>
      </c>
      <c r="M245" s="138">
        <v>10</v>
      </c>
      <c r="N245" s="103">
        <f t="shared" si="11"/>
        <v>100</v>
      </c>
      <c r="O245" s="339"/>
      <c r="P245" s="235"/>
      <c r="Q245" s="32"/>
      <c r="R245" s="32"/>
      <c r="S245" s="32"/>
    </row>
    <row r="246" spans="1:19" s="30" customFormat="1" ht="126">
      <c r="A246" s="278"/>
      <c r="B246" s="312"/>
      <c r="C246" s="304"/>
      <c r="D246" s="305"/>
      <c r="E246" s="306"/>
      <c r="F246" s="88"/>
      <c r="G246" s="87"/>
      <c r="H246" s="87"/>
      <c r="I246" s="87"/>
      <c r="J246" s="87"/>
      <c r="K246" s="41" t="s">
        <v>315</v>
      </c>
      <c r="L246" s="219">
        <v>234.4</v>
      </c>
      <c r="M246" s="219">
        <v>1609</v>
      </c>
      <c r="N246" s="213">
        <f t="shared" si="11"/>
        <v>686.4334470989761</v>
      </c>
      <c r="O246" s="339"/>
      <c r="P246" s="235"/>
      <c r="Q246" s="32"/>
      <c r="R246" s="32"/>
      <c r="S246" s="32"/>
    </row>
    <row r="247" spans="1:19" s="30" customFormat="1" ht="141.75">
      <c r="A247" s="278"/>
      <c r="B247" s="312"/>
      <c r="C247" s="304"/>
      <c r="D247" s="305"/>
      <c r="E247" s="306"/>
      <c r="F247" s="88"/>
      <c r="G247" s="87"/>
      <c r="H247" s="87"/>
      <c r="I247" s="87"/>
      <c r="J247" s="87"/>
      <c r="K247" s="41" t="s">
        <v>316</v>
      </c>
      <c r="L247" s="219">
        <v>1.9</v>
      </c>
      <c r="M247" s="219">
        <v>1.9</v>
      </c>
      <c r="N247" s="103">
        <f t="shared" si="11"/>
        <v>100</v>
      </c>
      <c r="O247" s="339"/>
      <c r="P247" s="235"/>
      <c r="Q247" s="32"/>
      <c r="R247" s="32"/>
      <c r="S247" s="32"/>
    </row>
    <row r="248" spans="1:19" s="30" customFormat="1" ht="252" customHeight="1">
      <c r="A248" s="278"/>
      <c r="B248" s="312"/>
      <c r="C248" s="304"/>
      <c r="D248" s="305"/>
      <c r="E248" s="306"/>
      <c r="F248" s="88"/>
      <c r="G248" s="87"/>
      <c r="H248" s="87"/>
      <c r="I248" s="87"/>
      <c r="J248" s="87"/>
      <c r="K248" s="41" t="s">
        <v>317</v>
      </c>
      <c r="L248" s="219">
        <v>34.799999999999997</v>
      </c>
      <c r="M248" s="219">
        <v>0</v>
      </c>
      <c r="N248" s="103">
        <f t="shared" si="11"/>
        <v>0</v>
      </c>
      <c r="O248" s="339"/>
      <c r="P248" s="235"/>
      <c r="Q248" s="32"/>
      <c r="R248" s="32"/>
      <c r="S248" s="32"/>
    </row>
    <row r="249" spans="1:19" s="30" customFormat="1" ht="157.5">
      <c r="A249" s="278"/>
      <c r="B249" s="312"/>
      <c r="C249" s="304"/>
      <c r="D249" s="305"/>
      <c r="E249" s="306"/>
      <c r="F249" s="88"/>
      <c r="G249" s="87"/>
      <c r="H249" s="87"/>
      <c r="I249" s="87"/>
      <c r="J249" s="87"/>
      <c r="K249" s="41" t="s">
        <v>318</v>
      </c>
      <c r="L249" s="138">
        <v>0</v>
      </c>
      <c r="M249" s="138">
        <v>0</v>
      </c>
      <c r="N249" s="103">
        <v>100</v>
      </c>
      <c r="O249" s="339"/>
      <c r="P249" s="235"/>
      <c r="Q249" s="32"/>
      <c r="R249" s="32"/>
      <c r="S249" s="32"/>
    </row>
    <row r="250" spans="1:19" s="30" customFormat="1" ht="173.25">
      <c r="A250" s="278"/>
      <c r="B250" s="312"/>
      <c r="C250" s="304"/>
      <c r="D250" s="305"/>
      <c r="E250" s="306"/>
      <c r="F250" s="88"/>
      <c r="G250" s="87"/>
      <c r="H250" s="87"/>
      <c r="I250" s="87"/>
      <c r="J250" s="87"/>
      <c r="K250" s="41" t="s">
        <v>319</v>
      </c>
      <c r="L250" s="138">
        <v>0</v>
      </c>
      <c r="M250" s="138">
        <v>0</v>
      </c>
      <c r="N250" s="103">
        <v>100</v>
      </c>
      <c r="O250" s="339"/>
      <c r="P250" s="235"/>
      <c r="Q250" s="32"/>
      <c r="R250" s="32"/>
      <c r="S250" s="32"/>
    </row>
    <row r="251" spans="1:19" s="30" customFormat="1" ht="220.5">
      <c r="A251" s="278"/>
      <c r="B251" s="312"/>
      <c r="C251" s="304"/>
      <c r="D251" s="305"/>
      <c r="E251" s="306"/>
      <c r="F251" s="88"/>
      <c r="G251" s="87"/>
      <c r="H251" s="87"/>
      <c r="I251" s="87"/>
      <c r="J251" s="87"/>
      <c r="K251" s="41" t="s">
        <v>320</v>
      </c>
      <c r="L251" s="138">
        <v>0</v>
      </c>
      <c r="M251" s="138">
        <v>0</v>
      </c>
      <c r="N251" s="103">
        <v>100</v>
      </c>
      <c r="O251" s="339"/>
      <c r="P251" s="235"/>
      <c r="Q251" s="32"/>
      <c r="R251" s="32"/>
      <c r="S251" s="32"/>
    </row>
    <row r="252" spans="1:19" s="30" customFormat="1" ht="78.75">
      <c r="A252" s="278"/>
      <c r="B252" s="312"/>
      <c r="C252" s="304"/>
      <c r="D252" s="305"/>
      <c r="E252" s="306"/>
      <c r="F252" s="88"/>
      <c r="G252" s="87"/>
      <c r="H252" s="87"/>
      <c r="I252" s="87"/>
      <c r="J252" s="87"/>
      <c r="K252" s="41" t="s">
        <v>321</v>
      </c>
      <c r="L252" s="138" t="s">
        <v>58</v>
      </c>
      <c r="M252" s="138" t="s">
        <v>58</v>
      </c>
      <c r="N252" s="132">
        <v>100</v>
      </c>
      <c r="O252" s="339"/>
      <c r="P252" s="235"/>
      <c r="Q252" s="32"/>
      <c r="R252" s="32"/>
      <c r="S252" s="32"/>
    </row>
    <row r="253" spans="1:19" s="30" customFormat="1" ht="110.25">
      <c r="A253" s="278"/>
      <c r="B253" s="312"/>
      <c r="C253" s="304"/>
      <c r="D253" s="305"/>
      <c r="E253" s="306"/>
      <c r="F253" s="88"/>
      <c r="G253" s="87"/>
      <c r="H253" s="87"/>
      <c r="I253" s="87"/>
      <c r="J253" s="87"/>
      <c r="K253" s="41" t="s">
        <v>322</v>
      </c>
      <c r="L253" s="138">
        <v>0</v>
      </c>
      <c r="M253" s="138">
        <v>0</v>
      </c>
      <c r="N253" s="103">
        <v>100</v>
      </c>
      <c r="O253" s="339"/>
      <c r="P253" s="235"/>
      <c r="Q253" s="32"/>
      <c r="R253" s="32"/>
      <c r="S253" s="32"/>
    </row>
    <row r="254" spans="1:19" s="30" customFormat="1" ht="78.75">
      <c r="A254" s="278"/>
      <c r="B254" s="312"/>
      <c r="C254" s="304"/>
      <c r="D254" s="305"/>
      <c r="E254" s="306"/>
      <c r="F254" s="88"/>
      <c r="G254" s="87"/>
      <c r="H254" s="87"/>
      <c r="I254" s="87"/>
      <c r="J254" s="87"/>
      <c r="K254" s="41" t="s">
        <v>323</v>
      </c>
      <c r="L254" s="138">
        <v>25</v>
      </c>
      <c r="M254" s="138">
        <v>25</v>
      </c>
      <c r="N254" s="103">
        <v>100</v>
      </c>
      <c r="O254" s="339"/>
      <c r="P254" s="235"/>
      <c r="Q254" s="32"/>
      <c r="R254" s="32"/>
      <c r="S254" s="32"/>
    </row>
    <row r="255" spans="1:19" s="30" customFormat="1" ht="94.5">
      <c r="A255" s="278"/>
      <c r="B255" s="312"/>
      <c r="C255" s="304"/>
      <c r="D255" s="305"/>
      <c r="E255" s="306"/>
      <c r="F255" s="88"/>
      <c r="G255" s="87"/>
      <c r="H255" s="87"/>
      <c r="I255" s="87"/>
      <c r="J255" s="87"/>
      <c r="K255" s="41" t="s">
        <v>324</v>
      </c>
      <c r="L255" s="138" t="s">
        <v>58</v>
      </c>
      <c r="M255" s="138" t="s">
        <v>58</v>
      </c>
      <c r="N255" s="103">
        <v>100</v>
      </c>
      <c r="O255" s="339"/>
      <c r="P255" s="235"/>
      <c r="Q255" s="32"/>
      <c r="R255" s="32"/>
      <c r="S255" s="32"/>
    </row>
    <row r="256" spans="1:19" s="30" customFormat="1" ht="94.5">
      <c r="A256" s="278"/>
      <c r="B256" s="312"/>
      <c r="C256" s="304"/>
      <c r="D256" s="305"/>
      <c r="E256" s="306"/>
      <c r="F256" s="88"/>
      <c r="G256" s="87"/>
      <c r="H256" s="87"/>
      <c r="I256" s="87"/>
      <c r="J256" s="87"/>
      <c r="K256" s="41" t="s">
        <v>325</v>
      </c>
      <c r="L256" s="138" t="s">
        <v>58</v>
      </c>
      <c r="M256" s="138" t="s">
        <v>58</v>
      </c>
      <c r="N256" s="103">
        <v>100</v>
      </c>
      <c r="O256" s="339"/>
      <c r="P256" s="235"/>
      <c r="Q256" s="32"/>
      <c r="R256" s="32"/>
      <c r="S256" s="32"/>
    </row>
    <row r="257" spans="1:19" s="30" customFormat="1" ht="47.25" customHeight="1">
      <c r="A257" s="278"/>
      <c r="B257" s="312"/>
      <c r="C257" s="304"/>
      <c r="D257" s="305"/>
      <c r="E257" s="306"/>
      <c r="F257" s="88"/>
      <c r="G257" s="87"/>
      <c r="H257" s="87"/>
      <c r="I257" s="87"/>
      <c r="J257" s="87"/>
      <c r="K257" s="41" t="s">
        <v>326</v>
      </c>
      <c r="L257" s="224" t="s">
        <v>58</v>
      </c>
      <c r="M257" s="224" t="s">
        <v>58</v>
      </c>
      <c r="N257" s="103">
        <v>100</v>
      </c>
      <c r="O257" s="339"/>
      <c r="P257" s="235"/>
      <c r="Q257" s="32"/>
      <c r="R257" s="32"/>
      <c r="S257" s="32"/>
    </row>
    <row r="258" spans="1:19" s="30" customFormat="1" ht="126">
      <c r="A258" s="278"/>
      <c r="B258" s="312"/>
      <c r="C258" s="304"/>
      <c r="D258" s="305"/>
      <c r="E258" s="306"/>
      <c r="F258" s="88"/>
      <c r="G258" s="87"/>
      <c r="H258" s="87"/>
      <c r="I258" s="87"/>
      <c r="J258" s="87"/>
      <c r="K258" s="41" t="s">
        <v>327</v>
      </c>
      <c r="L258" s="221" t="s">
        <v>58</v>
      </c>
      <c r="M258" s="221" t="s">
        <v>58</v>
      </c>
      <c r="N258" s="103">
        <v>100</v>
      </c>
      <c r="O258" s="339"/>
      <c r="P258" s="235"/>
      <c r="Q258" s="32"/>
      <c r="R258" s="32"/>
      <c r="S258" s="32"/>
    </row>
    <row r="259" spans="1:19" s="30" customFormat="1" ht="236.25">
      <c r="A259" s="278"/>
      <c r="B259" s="312"/>
      <c r="C259" s="304"/>
      <c r="D259" s="305"/>
      <c r="E259" s="306"/>
      <c r="F259" s="88"/>
      <c r="G259" s="87"/>
      <c r="H259" s="87"/>
      <c r="I259" s="87"/>
      <c r="J259" s="87"/>
      <c r="K259" s="215" t="s">
        <v>328</v>
      </c>
      <c r="L259" s="138" t="s">
        <v>58</v>
      </c>
      <c r="M259" s="138" t="s">
        <v>58</v>
      </c>
      <c r="N259" s="103">
        <v>100</v>
      </c>
      <c r="O259" s="339"/>
      <c r="P259" s="235"/>
      <c r="Q259" s="32"/>
      <c r="R259" s="32"/>
      <c r="S259" s="32"/>
    </row>
    <row r="260" spans="1:19" s="30" customFormat="1" ht="47.25" customHeight="1">
      <c r="A260" s="278"/>
      <c r="B260" s="312"/>
      <c r="C260" s="304"/>
      <c r="D260" s="305"/>
      <c r="E260" s="306"/>
      <c r="F260" s="88"/>
      <c r="G260" s="87"/>
      <c r="H260" s="87"/>
      <c r="I260" s="87"/>
      <c r="J260" s="87"/>
      <c r="K260" s="41" t="s">
        <v>329</v>
      </c>
      <c r="L260" s="138" t="s">
        <v>58</v>
      </c>
      <c r="M260" s="138" t="s">
        <v>58</v>
      </c>
      <c r="N260" s="103">
        <v>100</v>
      </c>
      <c r="O260" s="339"/>
      <c r="P260" s="235"/>
      <c r="Q260" s="32"/>
      <c r="R260" s="32"/>
      <c r="S260" s="32"/>
    </row>
    <row r="261" spans="1:19" s="30" customFormat="1" ht="21" customHeight="1">
      <c r="A261" s="278"/>
      <c r="B261" s="312"/>
      <c r="C261" s="304"/>
      <c r="D261" s="305"/>
      <c r="E261" s="306"/>
      <c r="F261" s="88"/>
      <c r="G261" s="87"/>
      <c r="H261" s="87"/>
      <c r="I261" s="87"/>
      <c r="J261" s="87"/>
      <c r="K261" s="41" t="s">
        <v>330</v>
      </c>
      <c r="L261" s="138" t="s">
        <v>58</v>
      </c>
      <c r="M261" s="138" t="s">
        <v>58</v>
      </c>
      <c r="N261" s="103">
        <v>100</v>
      </c>
      <c r="O261" s="339"/>
      <c r="P261" s="235"/>
      <c r="Q261" s="32"/>
      <c r="R261" s="32"/>
      <c r="S261" s="32"/>
    </row>
    <row r="262" spans="1:19" s="30" customFormat="1" ht="94.5">
      <c r="A262" s="278"/>
      <c r="B262" s="312"/>
      <c r="C262" s="304"/>
      <c r="D262" s="305"/>
      <c r="E262" s="306"/>
      <c r="F262" s="88"/>
      <c r="G262" s="87"/>
      <c r="H262" s="87"/>
      <c r="I262" s="87"/>
      <c r="J262" s="87"/>
      <c r="K262" s="41" t="s">
        <v>331</v>
      </c>
      <c r="L262" s="138" t="s">
        <v>58</v>
      </c>
      <c r="M262" s="138" t="s">
        <v>58</v>
      </c>
      <c r="N262" s="213">
        <v>100</v>
      </c>
      <c r="O262" s="339"/>
      <c r="P262" s="235"/>
      <c r="Q262" s="32"/>
      <c r="R262" s="32"/>
      <c r="S262" s="32"/>
    </row>
    <row r="263" spans="1:19" s="30" customFormat="1" ht="110.25">
      <c r="A263" s="278"/>
      <c r="B263" s="312"/>
      <c r="C263" s="304"/>
      <c r="D263" s="305"/>
      <c r="E263" s="306"/>
      <c r="F263" s="88"/>
      <c r="G263" s="87"/>
      <c r="H263" s="87"/>
      <c r="I263" s="87"/>
      <c r="J263" s="87"/>
      <c r="K263" s="41" t="s">
        <v>332</v>
      </c>
      <c r="L263" s="138" t="s">
        <v>58</v>
      </c>
      <c r="M263" s="138" t="s">
        <v>58</v>
      </c>
      <c r="N263" s="103">
        <v>100</v>
      </c>
      <c r="O263" s="339"/>
      <c r="P263" s="235"/>
      <c r="Q263" s="32"/>
      <c r="R263" s="32"/>
      <c r="S263" s="32"/>
    </row>
    <row r="264" spans="1:19" s="30" customFormat="1" ht="141.75">
      <c r="A264" s="278"/>
      <c r="B264" s="312"/>
      <c r="C264" s="304"/>
      <c r="D264" s="305"/>
      <c r="E264" s="306"/>
      <c r="F264" s="88"/>
      <c r="G264" s="87"/>
      <c r="H264" s="87"/>
      <c r="I264" s="87"/>
      <c r="J264" s="87"/>
      <c r="K264" s="41" t="s">
        <v>333</v>
      </c>
      <c r="L264" s="221" t="s">
        <v>58</v>
      </c>
      <c r="M264" s="221" t="s">
        <v>58</v>
      </c>
      <c r="N264" s="103">
        <v>100</v>
      </c>
      <c r="O264" s="339"/>
      <c r="P264" s="235"/>
      <c r="Q264" s="32"/>
      <c r="R264" s="32"/>
      <c r="S264" s="32"/>
    </row>
    <row r="265" spans="1:19" s="30" customFormat="1" ht="78.75">
      <c r="A265" s="278"/>
      <c r="B265" s="312"/>
      <c r="C265" s="304"/>
      <c r="D265" s="305"/>
      <c r="E265" s="306"/>
      <c r="F265" s="88"/>
      <c r="G265" s="87"/>
      <c r="H265" s="87"/>
      <c r="I265" s="87"/>
      <c r="J265" s="87"/>
      <c r="K265" s="41" t="s">
        <v>334</v>
      </c>
      <c r="L265" s="225">
        <v>0</v>
      </c>
      <c r="M265" s="225">
        <v>0</v>
      </c>
      <c r="N265" s="103">
        <v>100</v>
      </c>
      <c r="O265" s="339"/>
      <c r="P265" s="235"/>
      <c r="Q265" s="32"/>
      <c r="R265" s="32"/>
      <c r="S265" s="32"/>
    </row>
    <row r="266" spans="1:19" s="30" customFormat="1" ht="78.75">
      <c r="A266" s="278"/>
      <c r="B266" s="312"/>
      <c r="C266" s="304"/>
      <c r="D266" s="305"/>
      <c r="E266" s="306"/>
      <c r="F266" s="88"/>
      <c r="G266" s="87"/>
      <c r="H266" s="87"/>
      <c r="I266" s="87"/>
      <c r="J266" s="87"/>
      <c r="K266" s="41" t="s">
        <v>335</v>
      </c>
      <c r="L266" s="138" t="s">
        <v>58</v>
      </c>
      <c r="M266" s="138" t="s">
        <v>58</v>
      </c>
      <c r="N266" s="103">
        <v>100</v>
      </c>
      <c r="O266" s="339"/>
      <c r="P266" s="235"/>
      <c r="Q266" s="32"/>
      <c r="R266" s="32"/>
      <c r="S266" s="32"/>
    </row>
    <row r="267" spans="1:19" s="30" customFormat="1" ht="63">
      <c r="A267" s="278"/>
      <c r="B267" s="312"/>
      <c r="C267" s="304"/>
      <c r="D267" s="305"/>
      <c r="E267" s="306"/>
      <c r="F267" s="88"/>
      <c r="G267" s="87"/>
      <c r="H267" s="87"/>
      <c r="I267" s="87"/>
      <c r="J267" s="87"/>
      <c r="K267" s="41" t="s">
        <v>336</v>
      </c>
      <c r="L267" s="221" t="s">
        <v>58</v>
      </c>
      <c r="M267" s="221" t="s">
        <v>58</v>
      </c>
      <c r="N267" s="103">
        <v>100</v>
      </c>
      <c r="O267" s="339"/>
      <c r="P267" s="235"/>
      <c r="Q267" s="32"/>
      <c r="R267" s="32"/>
      <c r="S267" s="32"/>
    </row>
    <row r="268" spans="1:19" s="30" customFormat="1" ht="63">
      <c r="A268" s="278"/>
      <c r="B268" s="312"/>
      <c r="C268" s="304"/>
      <c r="D268" s="305"/>
      <c r="E268" s="306"/>
      <c r="F268" s="88"/>
      <c r="G268" s="87"/>
      <c r="H268" s="87"/>
      <c r="I268" s="87"/>
      <c r="J268" s="87"/>
      <c r="K268" s="41" t="s">
        <v>337</v>
      </c>
      <c r="L268" s="221" t="s">
        <v>58</v>
      </c>
      <c r="M268" s="221" t="s">
        <v>58</v>
      </c>
      <c r="N268" s="103">
        <v>100</v>
      </c>
      <c r="O268" s="339"/>
      <c r="P268" s="235"/>
      <c r="Q268" s="32"/>
      <c r="R268" s="32"/>
      <c r="S268" s="32"/>
    </row>
    <row r="269" spans="1:19" s="30" customFormat="1" ht="126">
      <c r="A269" s="278"/>
      <c r="B269" s="312"/>
      <c r="C269" s="304"/>
      <c r="D269" s="305"/>
      <c r="E269" s="306"/>
      <c r="F269" s="88"/>
      <c r="G269" s="87"/>
      <c r="H269" s="87"/>
      <c r="I269" s="87"/>
      <c r="J269" s="87"/>
      <c r="K269" s="215" t="s">
        <v>338</v>
      </c>
      <c r="L269" s="221">
        <v>5</v>
      </c>
      <c r="M269" s="221">
        <v>5</v>
      </c>
      <c r="N269" s="103">
        <v>100</v>
      </c>
      <c r="O269" s="339"/>
      <c r="P269" s="235"/>
      <c r="Q269" s="32"/>
      <c r="R269" s="32"/>
      <c r="S269" s="32"/>
    </row>
    <row r="270" spans="1:19" s="30" customFormat="1" ht="141.75">
      <c r="A270" s="278"/>
      <c r="B270" s="312"/>
      <c r="C270" s="304"/>
      <c r="D270" s="305"/>
      <c r="E270" s="306"/>
      <c r="F270" s="88"/>
      <c r="G270" s="87"/>
      <c r="H270" s="87"/>
      <c r="I270" s="87"/>
      <c r="J270" s="87"/>
      <c r="K270" s="215" t="s">
        <v>339</v>
      </c>
      <c r="L270" s="226" t="s">
        <v>58</v>
      </c>
      <c r="M270" s="226" t="s">
        <v>58</v>
      </c>
      <c r="N270" s="103">
        <v>100</v>
      </c>
      <c r="O270" s="339"/>
      <c r="P270" s="235"/>
      <c r="Q270" s="32"/>
      <c r="R270" s="32"/>
      <c r="S270" s="32"/>
    </row>
    <row r="271" spans="1:19" s="30" customFormat="1" ht="252">
      <c r="A271" s="278"/>
      <c r="B271" s="312"/>
      <c r="C271" s="304"/>
      <c r="D271" s="305"/>
      <c r="E271" s="306"/>
      <c r="F271" s="88"/>
      <c r="G271" s="87"/>
      <c r="H271" s="87"/>
      <c r="I271" s="87"/>
      <c r="J271" s="87"/>
      <c r="K271" s="41" t="s">
        <v>340</v>
      </c>
      <c r="L271" s="218">
        <v>40</v>
      </c>
      <c r="M271" s="218">
        <v>40</v>
      </c>
      <c r="N271" s="103">
        <v>100</v>
      </c>
      <c r="O271" s="339"/>
      <c r="P271" s="235"/>
      <c r="Q271" s="32"/>
      <c r="R271" s="32"/>
      <c r="S271" s="32"/>
    </row>
    <row r="272" spans="1:19" s="30" customFormat="1" ht="94.5">
      <c r="A272" s="278"/>
      <c r="B272" s="312"/>
      <c r="C272" s="304"/>
      <c r="D272" s="305"/>
      <c r="E272" s="306"/>
      <c r="F272" s="88"/>
      <c r="G272" s="87"/>
      <c r="H272" s="87"/>
      <c r="I272" s="87"/>
      <c r="J272" s="87"/>
      <c r="K272" s="41" t="s">
        <v>341</v>
      </c>
      <c r="L272" s="138" t="s">
        <v>58</v>
      </c>
      <c r="M272" s="138" t="s">
        <v>58</v>
      </c>
      <c r="N272" s="103">
        <v>100</v>
      </c>
      <c r="O272" s="339"/>
      <c r="P272" s="235"/>
      <c r="Q272" s="32"/>
      <c r="R272" s="32"/>
      <c r="S272" s="32"/>
    </row>
    <row r="273" spans="1:19" s="30" customFormat="1" ht="189">
      <c r="A273" s="278"/>
      <c r="B273" s="312"/>
      <c r="C273" s="304"/>
      <c r="D273" s="305"/>
      <c r="E273" s="306"/>
      <c r="F273" s="88"/>
      <c r="G273" s="87"/>
      <c r="H273" s="87"/>
      <c r="I273" s="87"/>
      <c r="J273" s="87"/>
      <c r="K273" s="41" t="s">
        <v>342</v>
      </c>
      <c r="L273" s="138">
        <v>120</v>
      </c>
      <c r="M273" s="138">
        <v>120</v>
      </c>
      <c r="N273" s="103">
        <v>100</v>
      </c>
      <c r="O273" s="339"/>
      <c r="P273" s="235"/>
      <c r="Q273" s="32"/>
      <c r="R273" s="32"/>
      <c r="S273" s="32"/>
    </row>
    <row r="274" spans="1:19" s="30" customFormat="1" ht="63">
      <c r="A274" s="278"/>
      <c r="B274" s="312"/>
      <c r="C274" s="304"/>
      <c r="D274" s="305"/>
      <c r="E274" s="306"/>
      <c r="F274" s="88"/>
      <c r="G274" s="87"/>
      <c r="H274" s="87"/>
      <c r="I274" s="87"/>
      <c r="J274" s="87"/>
      <c r="K274" s="227" t="s">
        <v>343</v>
      </c>
      <c r="L274" s="218" t="s">
        <v>344</v>
      </c>
      <c r="M274" s="218">
        <v>86</v>
      </c>
      <c r="N274" s="103">
        <v>100</v>
      </c>
      <c r="O274" s="339"/>
      <c r="P274" s="235"/>
      <c r="Q274" s="32"/>
      <c r="R274" s="32"/>
      <c r="S274" s="32"/>
    </row>
    <row r="275" spans="1:19" s="30" customFormat="1" ht="63">
      <c r="A275" s="278"/>
      <c r="B275" s="312"/>
      <c r="C275" s="304"/>
      <c r="D275" s="305"/>
      <c r="E275" s="306"/>
      <c r="F275" s="88"/>
      <c r="G275" s="87"/>
      <c r="H275" s="87"/>
      <c r="I275" s="87"/>
      <c r="J275" s="87"/>
      <c r="K275" s="41" t="s">
        <v>345</v>
      </c>
      <c r="L275" s="228">
        <v>1</v>
      </c>
      <c r="M275" s="228">
        <v>1</v>
      </c>
      <c r="N275" s="103">
        <v>100</v>
      </c>
      <c r="O275" s="339"/>
      <c r="P275" s="235"/>
      <c r="Q275" s="32"/>
      <c r="R275" s="32"/>
      <c r="S275" s="32"/>
    </row>
    <row r="276" spans="1:19" s="30" customFormat="1" ht="94.5">
      <c r="A276" s="278"/>
      <c r="B276" s="312"/>
      <c r="C276" s="304"/>
      <c r="D276" s="305"/>
      <c r="E276" s="306"/>
      <c r="F276" s="88"/>
      <c r="G276" s="87"/>
      <c r="H276" s="87"/>
      <c r="I276" s="87"/>
      <c r="J276" s="87"/>
      <c r="K276" s="41" t="s">
        <v>346</v>
      </c>
      <c r="L276" s="218">
        <v>0</v>
      </c>
      <c r="M276" s="218">
        <v>0</v>
      </c>
      <c r="N276" s="103">
        <v>100</v>
      </c>
      <c r="O276" s="339"/>
      <c r="P276" s="235"/>
      <c r="Q276" s="32"/>
      <c r="R276" s="32"/>
      <c r="S276" s="32"/>
    </row>
    <row r="277" spans="1:19" s="30" customFormat="1" ht="94.5" customHeight="1">
      <c r="A277" s="278"/>
      <c r="B277" s="312"/>
      <c r="C277" s="304"/>
      <c r="D277" s="305"/>
      <c r="E277" s="306"/>
      <c r="F277" s="88"/>
      <c r="G277" s="87"/>
      <c r="H277" s="87"/>
      <c r="I277" s="87"/>
      <c r="J277" s="87"/>
      <c r="K277" s="41" t="s">
        <v>347</v>
      </c>
      <c r="L277" s="225">
        <v>0</v>
      </c>
      <c r="M277" s="225">
        <v>0</v>
      </c>
      <c r="N277" s="103">
        <v>100</v>
      </c>
      <c r="O277" s="339"/>
      <c r="P277" s="235"/>
      <c r="Q277" s="32"/>
      <c r="R277" s="32"/>
      <c r="S277" s="32"/>
    </row>
    <row r="278" spans="1:19" s="30" customFormat="1" ht="102.75" customHeight="1" thickBot="1">
      <c r="A278" s="278"/>
      <c r="B278" s="312"/>
      <c r="C278" s="307"/>
      <c r="D278" s="308"/>
      <c r="E278" s="309"/>
      <c r="F278" s="89"/>
      <c r="G278" s="87"/>
      <c r="H278" s="87"/>
      <c r="I278" s="87"/>
      <c r="J278" s="87"/>
      <c r="K278" s="41" t="s">
        <v>348</v>
      </c>
      <c r="L278" s="218">
        <v>0</v>
      </c>
      <c r="M278" s="218">
        <v>0</v>
      </c>
      <c r="N278" s="103">
        <v>100</v>
      </c>
      <c r="O278" s="339"/>
      <c r="P278" s="235"/>
      <c r="Q278" s="32"/>
      <c r="R278" s="32"/>
      <c r="S278" s="32"/>
    </row>
    <row r="279" spans="1:19" s="30" customFormat="1" ht="87.75" customHeight="1">
      <c r="A279" s="278"/>
      <c r="B279" s="312"/>
      <c r="C279" s="82"/>
      <c r="D279" s="83"/>
      <c r="E279" s="84"/>
      <c r="F279" s="90"/>
      <c r="G279" s="87"/>
      <c r="H279" s="87"/>
      <c r="I279" s="87"/>
      <c r="J279" s="91"/>
      <c r="K279" s="41" t="s">
        <v>349</v>
      </c>
      <c r="L279" s="229" t="s">
        <v>350</v>
      </c>
      <c r="M279" s="229" t="s">
        <v>350</v>
      </c>
      <c r="N279" s="103">
        <v>100</v>
      </c>
      <c r="O279" s="339"/>
      <c r="P279" s="235"/>
      <c r="Q279" s="32"/>
      <c r="R279" s="32"/>
      <c r="S279" s="32"/>
    </row>
    <row r="280" spans="1:19" s="30" customFormat="1" ht="84.75" customHeight="1">
      <c r="A280" s="278"/>
      <c r="B280" s="312"/>
      <c r="C280" s="82"/>
      <c r="D280" s="83"/>
      <c r="E280" s="84"/>
      <c r="F280" s="90"/>
      <c r="G280" s="87"/>
      <c r="H280" s="87"/>
      <c r="I280" s="87"/>
      <c r="J280" s="91"/>
      <c r="K280" s="41" t="s">
        <v>351</v>
      </c>
      <c r="L280" s="138" t="s">
        <v>58</v>
      </c>
      <c r="M280" s="138" t="s">
        <v>58</v>
      </c>
      <c r="N280" s="103">
        <v>100</v>
      </c>
      <c r="O280" s="339"/>
      <c r="P280" s="235"/>
      <c r="Q280" s="32"/>
      <c r="R280" s="32"/>
      <c r="S280" s="32"/>
    </row>
    <row r="281" spans="1:19" s="30" customFormat="1" ht="97.5" customHeight="1">
      <c r="A281" s="278"/>
      <c r="B281" s="312"/>
      <c r="C281" s="82"/>
      <c r="D281" s="83"/>
      <c r="E281" s="84"/>
      <c r="F281" s="90"/>
      <c r="G281" s="87"/>
      <c r="H281" s="87"/>
      <c r="I281" s="87"/>
      <c r="J281" s="91"/>
      <c r="K281" s="41" t="s">
        <v>352</v>
      </c>
      <c r="L281" s="138" t="s">
        <v>58</v>
      </c>
      <c r="M281" s="138" t="s">
        <v>58</v>
      </c>
      <c r="N281" s="103">
        <v>100</v>
      </c>
      <c r="O281" s="339"/>
      <c r="P281" s="235"/>
      <c r="Q281" s="32"/>
      <c r="R281" s="32"/>
      <c r="S281" s="32"/>
    </row>
    <row r="282" spans="1:19" s="30" customFormat="1" ht="105" customHeight="1">
      <c r="A282" s="278"/>
      <c r="B282" s="312"/>
      <c r="C282" s="82"/>
      <c r="D282" s="83"/>
      <c r="E282" s="84"/>
      <c r="F282" s="90"/>
      <c r="G282" s="87"/>
      <c r="H282" s="87"/>
      <c r="I282" s="87"/>
      <c r="J282" s="91"/>
      <c r="K282" s="41" t="s">
        <v>353</v>
      </c>
      <c r="L282" s="138" t="s">
        <v>58</v>
      </c>
      <c r="M282" s="138" t="s">
        <v>58</v>
      </c>
      <c r="N282" s="103">
        <v>100</v>
      </c>
      <c r="O282" s="339"/>
      <c r="P282" s="235"/>
      <c r="Q282" s="32"/>
      <c r="R282" s="32"/>
      <c r="S282" s="32"/>
    </row>
    <row r="283" spans="1:19" s="30" customFormat="1" ht="78" customHeight="1">
      <c r="A283" s="278"/>
      <c r="B283" s="312"/>
      <c r="C283" s="82"/>
      <c r="D283" s="83"/>
      <c r="E283" s="84"/>
      <c r="F283" s="90"/>
      <c r="G283" s="87"/>
      <c r="H283" s="87"/>
      <c r="I283" s="87"/>
      <c r="J283" s="91"/>
      <c r="K283" s="41" t="s">
        <v>354</v>
      </c>
      <c r="L283" s="138" t="s">
        <v>58</v>
      </c>
      <c r="M283" s="138" t="s">
        <v>58</v>
      </c>
      <c r="N283" s="103">
        <v>100</v>
      </c>
      <c r="O283" s="339"/>
      <c r="P283" s="235"/>
      <c r="Q283" s="32"/>
      <c r="R283" s="32"/>
      <c r="S283" s="32"/>
    </row>
    <row r="284" spans="1:19" s="30" customFormat="1" ht="123" customHeight="1">
      <c r="A284" s="278"/>
      <c r="B284" s="312"/>
      <c r="C284" s="82"/>
      <c r="D284" s="83"/>
      <c r="E284" s="84"/>
      <c r="F284" s="90"/>
      <c r="G284" s="87"/>
      <c r="H284" s="87"/>
      <c r="I284" s="87"/>
      <c r="J284" s="91"/>
      <c r="K284" s="41" t="s">
        <v>355</v>
      </c>
      <c r="L284" s="138" t="s">
        <v>58</v>
      </c>
      <c r="M284" s="138" t="s">
        <v>58</v>
      </c>
      <c r="N284" s="103">
        <v>100</v>
      </c>
      <c r="O284" s="339"/>
      <c r="P284" s="235"/>
      <c r="Q284" s="32"/>
      <c r="R284" s="32"/>
      <c r="S284" s="32"/>
    </row>
    <row r="285" spans="1:19" s="30" customFormat="1" ht="123" customHeight="1">
      <c r="A285" s="278"/>
      <c r="B285" s="312"/>
      <c r="C285" s="82"/>
      <c r="D285" s="83"/>
      <c r="E285" s="84"/>
      <c r="F285" s="90"/>
      <c r="G285" s="87"/>
      <c r="H285" s="87"/>
      <c r="I285" s="87"/>
      <c r="J285" s="91"/>
      <c r="K285" s="41" t="s">
        <v>356</v>
      </c>
      <c r="L285" s="218" t="s">
        <v>249</v>
      </c>
      <c r="M285" s="218">
        <v>0</v>
      </c>
      <c r="N285" s="103">
        <v>100</v>
      </c>
      <c r="O285" s="339"/>
      <c r="P285" s="235"/>
      <c r="Q285" s="32"/>
      <c r="R285" s="32"/>
      <c r="S285" s="32"/>
    </row>
    <row r="286" spans="1:19" s="30" customFormat="1" ht="123.75" customHeight="1">
      <c r="A286" s="278"/>
      <c r="B286" s="312"/>
      <c r="C286" s="82"/>
      <c r="D286" s="83"/>
      <c r="E286" s="84"/>
      <c r="F286" s="90"/>
      <c r="G286" s="87"/>
      <c r="H286" s="87"/>
      <c r="I286" s="87"/>
      <c r="J286" s="91"/>
      <c r="K286" s="41" t="s">
        <v>357</v>
      </c>
      <c r="L286" s="218">
        <v>75</v>
      </c>
      <c r="M286" s="218">
        <v>0</v>
      </c>
      <c r="N286" s="103">
        <v>0</v>
      </c>
      <c r="O286" s="339"/>
      <c r="P286" s="235"/>
      <c r="Q286" s="32"/>
      <c r="R286" s="32"/>
      <c r="S286" s="32"/>
    </row>
    <row r="287" spans="1:19" s="30" customFormat="1" ht="66.75" customHeight="1">
      <c r="A287" s="278"/>
      <c r="B287" s="314"/>
      <c r="C287" s="82"/>
      <c r="D287" s="83"/>
      <c r="E287" s="84"/>
      <c r="F287" s="90"/>
      <c r="G287" s="87"/>
      <c r="H287" s="87"/>
      <c r="I287" s="87"/>
      <c r="J287" s="91"/>
      <c r="K287" s="343" t="s">
        <v>219</v>
      </c>
      <c r="L287" s="344"/>
      <c r="M287" s="345"/>
      <c r="N287" s="230">
        <f>SUM(N222:N286)/65</f>
        <v>102.66323856873058</v>
      </c>
      <c r="O287" s="339"/>
      <c r="P287" s="235"/>
      <c r="Q287" s="32"/>
      <c r="R287" s="32"/>
      <c r="S287" s="32"/>
    </row>
    <row r="288" spans="1:19" s="30" customFormat="1" ht="38.25" customHeight="1">
      <c r="A288" s="278">
        <v>20</v>
      </c>
      <c r="B288" s="315" t="s">
        <v>144</v>
      </c>
      <c r="C288" s="34">
        <v>5</v>
      </c>
      <c r="D288" s="34">
        <v>5</v>
      </c>
      <c r="E288" s="34">
        <v>100</v>
      </c>
      <c r="F288" s="231" t="s">
        <v>175</v>
      </c>
      <c r="G288" s="33">
        <v>5</v>
      </c>
      <c r="H288" s="33">
        <v>0</v>
      </c>
      <c r="I288" s="33">
        <f>H288/G288*100</f>
        <v>0</v>
      </c>
      <c r="J288" s="232"/>
      <c r="K288" s="41"/>
      <c r="L288" s="138"/>
      <c r="M288" s="138"/>
      <c r="N288" s="103"/>
      <c r="O288" s="358">
        <v>81.25</v>
      </c>
      <c r="P288" s="235" t="s">
        <v>138</v>
      </c>
      <c r="Q288" s="32"/>
      <c r="R288" s="32"/>
      <c r="S288" s="32"/>
    </row>
    <row r="289" spans="1:19" s="30" customFormat="1" ht="78.75" customHeight="1">
      <c r="A289" s="278"/>
      <c r="B289" s="315"/>
      <c r="C289" s="310" t="s">
        <v>60</v>
      </c>
      <c r="D289" s="310"/>
      <c r="E289" s="310"/>
      <c r="F289" s="233" t="s">
        <v>222</v>
      </c>
      <c r="G289" s="105"/>
      <c r="H289" s="105"/>
      <c r="I289" s="33"/>
      <c r="J289" s="232"/>
      <c r="K289" s="100" t="s">
        <v>59</v>
      </c>
      <c r="L289" s="122">
        <v>3</v>
      </c>
      <c r="M289" s="123">
        <v>2</v>
      </c>
      <c r="N289" s="103">
        <f>M289/L289*100</f>
        <v>66.666666666666657</v>
      </c>
      <c r="O289" s="358"/>
      <c r="P289" s="235"/>
      <c r="Q289" s="32"/>
      <c r="R289" s="32"/>
      <c r="S289" s="32"/>
    </row>
    <row r="290" spans="1:19" s="30" customFormat="1" ht="78.75">
      <c r="A290" s="278"/>
      <c r="B290" s="315"/>
      <c r="C290" s="310"/>
      <c r="D290" s="310"/>
      <c r="E290" s="310"/>
      <c r="F290" s="233" t="s">
        <v>221</v>
      </c>
      <c r="G290" s="105"/>
      <c r="H290" s="105"/>
      <c r="I290" s="33"/>
      <c r="J290" s="232"/>
      <c r="K290" s="106" t="s">
        <v>61</v>
      </c>
      <c r="L290" s="122">
        <v>2</v>
      </c>
      <c r="M290" s="123">
        <v>2</v>
      </c>
      <c r="N290" s="103">
        <f>M290/L290*100</f>
        <v>100</v>
      </c>
      <c r="O290" s="358"/>
      <c r="P290" s="235"/>
      <c r="Q290" s="32"/>
      <c r="R290" s="32"/>
      <c r="S290" s="32"/>
    </row>
    <row r="291" spans="1:19" s="30" customFormat="1" ht="141.75">
      <c r="A291" s="278"/>
      <c r="B291" s="315"/>
      <c r="C291" s="310"/>
      <c r="D291" s="310"/>
      <c r="E291" s="310"/>
      <c r="F291" s="233" t="s">
        <v>223</v>
      </c>
      <c r="G291" s="105">
        <v>5</v>
      </c>
      <c r="H291" s="105">
        <v>0</v>
      </c>
      <c r="I291" s="33">
        <f>H291/G291*100</f>
        <v>0</v>
      </c>
      <c r="J291" s="232"/>
      <c r="K291" s="106" t="s">
        <v>62</v>
      </c>
      <c r="L291" s="122">
        <v>7</v>
      </c>
      <c r="M291" s="123">
        <v>5</v>
      </c>
      <c r="N291" s="103">
        <f>M291/L291*100</f>
        <v>71.428571428571431</v>
      </c>
      <c r="O291" s="358"/>
      <c r="P291" s="235"/>
      <c r="Q291" s="32"/>
      <c r="R291" s="32"/>
      <c r="S291" s="32"/>
    </row>
    <row r="292" spans="1:19" s="30" customFormat="1" ht="126">
      <c r="A292" s="278"/>
      <c r="B292" s="315"/>
      <c r="C292" s="310"/>
      <c r="D292" s="310"/>
      <c r="E292" s="310"/>
      <c r="F292" s="231" t="s">
        <v>224</v>
      </c>
      <c r="G292" s="105"/>
      <c r="H292" s="105"/>
      <c r="I292" s="33"/>
      <c r="J292" s="232"/>
      <c r="K292" s="106" t="s">
        <v>63</v>
      </c>
      <c r="L292" s="122">
        <v>2</v>
      </c>
      <c r="M292" s="123">
        <v>2</v>
      </c>
      <c r="N292" s="103">
        <f>M292/L292*100</f>
        <v>100</v>
      </c>
      <c r="O292" s="358"/>
      <c r="P292" s="235"/>
      <c r="Q292" s="32"/>
      <c r="R292" s="32"/>
      <c r="S292" s="32"/>
    </row>
    <row r="293" spans="1:19" s="30" customFormat="1" ht="79.5" customHeight="1">
      <c r="A293" s="278"/>
      <c r="B293" s="315"/>
      <c r="C293" s="310"/>
      <c r="D293" s="310"/>
      <c r="E293" s="310"/>
      <c r="F293" s="234"/>
      <c r="G293" s="111"/>
      <c r="H293" s="111"/>
      <c r="I293" s="111"/>
      <c r="J293" s="111"/>
      <c r="K293" s="106"/>
      <c r="L293" s="122"/>
      <c r="M293" s="123"/>
      <c r="N293" s="103"/>
      <c r="O293" s="358"/>
      <c r="P293" s="235"/>
      <c r="Q293" s="32"/>
      <c r="R293" s="32"/>
      <c r="S293" s="32"/>
    </row>
    <row r="294" spans="1:19" s="30" customFormat="1" ht="16.5" customHeight="1">
      <c r="A294" s="278"/>
      <c r="B294" s="315"/>
      <c r="C294" s="310"/>
      <c r="D294" s="310"/>
      <c r="E294" s="310"/>
      <c r="F294" s="234"/>
      <c r="G294" s="111"/>
      <c r="H294" s="111"/>
      <c r="I294" s="111"/>
      <c r="J294" s="111"/>
      <c r="K294" s="106"/>
      <c r="L294" s="122">
        <v>0</v>
      </c>
      <c r="M294" s="123">
        <v>0</v>
      </c>
      <c r="N294" s="103" t="e">
        <f>M294/L294*100</f>
        <v>#DIV/0!</v>
      </c>
      <c r="O294" s="358"/>
      <c r="P294" s="235"/>
      <c r="Q294" s="32"/>
      <c r="R294" s="32"/>
      <c r="S294" s="32"/>
    </row>
    <row r="295" spans="1:19" s="30" customFormat="1" ht="45.75" customHeight="1" thickBot="1">
      <c r="A295" s="278"/>
      <c r="B295" s="315"/>
      <c r="C295" s="310"/>
      <c r="D295" s="310"/>
      <c r="E295" s="310"/>
      <c r="F295" s="234"/>
      <c r="G295" s="111"/>
      <c r="H295" s="111"/>
      <c r="I295" s="111"/>
      <c r="J295" s="111"/>
      <c r="K295" s="249" t="s">
        <v>219</v>
      </c>
      <c r="L295" s="250"/>
      <c r="M295" s="251"/>
      <c r="N295" s="119">
        <f>(N289+N291+N290+N292)/4</f>
        <v>84.523809523809518</v>
      </c>
      <c r="O295" s="359"/>
      <c r="P295" s="236"/>
      <c r="Q295" s="32"/>
      <c r="R295" s="32"/>
      <c r="S295" s="32"/>
    </row>
    <row r="296" spans="1:19" s="30" customFormat="1" ht="15.75">
      <c r="A296" s="78"/>
      <c r="B296" s="35"/>
      <c r="C296" s="92"/>
      <c r="D296" s="93"/>
      <c r="E296" s="94"/>
      <c r="F296" s="95"/>
      <c r="G296" s="96"/>
      <c r="H296" s="96"/>
      <c r="I296" s="96"/>
      <c r="J296" s="96"/>
      <c r="K296" s="36"/>
      <c r="L296" s="37"/>
      <c r="M296" s="38"/>
      <c r="N296" s="97"/>
      <c r="O296" s="98"/>
      <c r="P296" s="99"/>
      <c r="Q296" s="32"/>
      <c r="R296" s="32"/>
      <c r="S296" s="32"/>
    </row>
    <row r="297" spans="1:19" s="30" customFormat="1" ht="15.75">
      <c r="A297" s="78"/>
      <c r="B297" s="35"/>
      <c r="C297" s="92"/>
      <c r="D297" s="93"/>
      <c r="E297" s="94"/>
      <c r="F297" s="95"/>
      <c r="G297" s="96"/>
      <c r="H297" s="96"/>
      <c r="I297" s="96"/>
      <c r="J297" s="96"/>
      <c r="K297" s="36"/>
      <c r="L297" s="37"/>
      <c r="M297" s="38"/>
      <c r="N297" s="97"/>
      <c r="O297" s="98"/>
      <c r="P297" s="99"/>
      <c r="Q297" s="32"/>
      <c r="R297" s="32"/>
      <c r="S297" s="32"/>
    </row>
    <row r="298" spans="1:19" s="30" customFormat="1" ht="15.75">
      <c r="A298" s="78"/>
      <c r="B298" s="35"/>
      <c r="C298" s="92"/>
      <c r="D298" s="93"/>
      <c r="E298" s="94"/>
      <c r="F298" s="95"/>
      <c r="G298" s="96"/>
      <c r="H298" s="96"/>
      <c r="I298" s="96"/>
      <c r="J298" s="96"/>
      <c r="K298" s="36"/>
      <c r="L298" s="37"/>
      <c r="M298" s="38"/>
      <c r="N298" s="97"/>
      <c r="O298" s="98"/>
      <c r="P298" s="99"/>
      <c r="Q298" s="32"/>
      <c r="R298" s="32"/>
      <c r="S298" s="32"/>
    </row>
    <row r="299" spans="1:19" s="30" customFormat="1" ht="15.75">
      <c r="A299" s="78"/>
      <c r="B299" s="35"/>
      <c r="C299" s="92"/>
      <c r="D299" s="93"/>
      <c r="E299" s="94"/>
      <c r="F299" s="95"/>
      <c r="G299" s="96"/>
      <c r="H299" s="96"/>
      <c r="I299" s="96"/>
      <c r="J299" s="96"/>
      <c r="K299" s="36"/>
      <c r="L299" s="37"/>
      <c r="M299" s="38"/>
      <c r="N299" s="97"/>
      <c r="O299" s="98"/>
      <c r="P299" s="99"/>
      <c r="Q299" s="32"/>
      <c r="R299" s="32"/>
      <c r="S299" s="32"/>
    </row>
    <row r="300" spans="1:19" s="30" customFormat="1" ht="15.75">
      <c r="A300" s="78"/>
      <c r="B300" s="35"/>
      <c r="C300" s="92"/>
      <c r="D300" s="93"/>
      <c r="E300" s="94"/>
      <c r="F300" s="95"/>
      <c r="G300" s="96"/>
      <c r="H300" s="96"/>
      <c r="I300" s="96"/>
      <c r="J300" s="96"/>
      <c r="K300" s="36"/>
      <c r="L300" s="37"/>
      <c r="M300" s="38"/>
      <c r="N300" s="97"/>
      <c r="O300" s="98"/>
      <c r="P300" s="99"/>
      <c r="Q300" s="32"/>
      <c r="R300" s="32"/>
      <c r="S300" s="32"/>
    </row>
    <row r="301" spans="1:19" s="30" customFormat="1" ht="15.75">
      <c r="A301" s="78"/>
      <c r="B301" s="35"/>
      <c r="C301" s="92"/>
      <c r="D301" s="93"/>
      <c r="E301" s="94"/>
      <c r="F301" s="95"/>
      <c r="G301" s="96"/>
      <c r="H301" s="96"/>
      <c r="I301" s="96"/>
      <c r="J301" s="96"/>
      <c r="K301" s="36"/>
      <c r="L301" s="37"/>
      <c r="M301" s="38"/>
      <c r="N301" s="97"/>
      <c r="O301" s="98"/>
      <c r="P301" s="99"/>
      <c r="Q301" s="32"/>
      <c r="R301" s="32"/>
      <c r="S301" s="32"/>
    </row>
    <row r="302" spans="1:19" s="30" customFormat="1" ht="15.75">
      <c r="A302" s="78"/>
      <c r="B302" s="35"/>
      <c r="C302" s="92"/>
      <c r="D302" s="93"/>
      <c r="E302" s="94"/>
      <c r="F302" s="95"/>
      <c r="G302" s="96"/>
      <c r="H302" s="96"/>
      <c r="I302" s="96"/>
      <c r="J302" s="96"/>
      <c r="K302" s="36"/>
      <c r="L302" s="37"/>
      <c r="M302" s="38"/>
      <c r="N302" s="97"/>
      <c r="O302" s="98"/>
      <c r="P302" s="99"/>
      <c r="Q302" s="32"/>
      <c r="R302" s="32"/>
      <c r="S302" s="32"/>
    </row>
    <row r="303" spans="1:19" s="30" customFormat="1" ht="15.75">
      <c r="A303" s="78"/>
      <c r="B303" s="35"/>
      <c r="C303" s="92"/>
      <c r="D303" s="93"/>
      <c r="E303" s="94"/>
      <c r="F303" s="95"/>
      <c r="G303" s="96"/>
      <c r="H303" s="96"/>
      <c r="I303" s="96"/>
      <c r="J303" s="96"/>
      <c r="K303" s="36"/>
      <c r="L303" s="37"/>
      <c r="M303" s="38"/>
      <c r="N303" s="97"/>
      <c r="O303" s="98"/>
      <c r="P303" s="99"/>
      <c r="Q303" s="32"/>
      <c r="R303" s="32"/>
      <c r="S303" s="32"/>
    </row>
    <row r="304" spans="1:19" s="30" customFormat="1" ht="15.75">
      <c r="A304" s="78"/>
      <c r="B304" s="35"/>
      <c r="C304" s="92"/>
      <c r="D304" s="93"/>
      <c r="E304" s="94"/>
      <c r="F304" s="95"/>
      <c r="G304" s="96"/>
      <c r="H304" s="96"/>
      <c r="I304" s="96"/>
      <c r="J304" s="96"/>
      <c r="K304" s="36"/>
      <c r="L304" s="37"/>
      <c r="M304" s="38"/>
      <c r="N304" s="97"/>
      <c r="O304" s="98"/>
      <c r="P304" s="99"/>
      <c r="Q304" s="32"/>
      <c r="R304" s="32"/>
      <c r="S304" s="32"/>
    </row>
    <row r="305" spans="1:19" s="30" customFormat="1" ht="15.75">
      <c r="A305" s="78"/>
      <c r="B305" s="35"/>
      <c r="C305" s="92"/>
      <c r="D305" s="93"/>
      <c r="E305" s="94"/>
      <c r="F305" s="95"/>
      <c r="G305" s="96"/>
      <c r="H305" s="96"/>
      <c r="I305" s="96"/>
      <c r="J305" s="96"/>
      <c r="K305" s="36"/>
      <c r="L305" s="37"/>
      <c r="M305" s="38"/>
      <c r="N305" s="97"/>
      <c r="O305" s="98"/>
      <c r="P305" s="99"/>
      <c r="Q305" s="32"/>
      <c r="R305" s="32"/>
      <c r="S305" s="32"/>
    </row>
    <row r="306" spans="1:19" s="30" customFormat="1" ht="15.75">
      <c r="A306" s="78"/>
      <c r="B306" s="35"/>
      <c r="C306" s="92"/>
      <c r="D306" s="93"/>
      <c r="E306" s="94"/>
      <c r="F306" s="95"/>
      <c r="G306" s="96"/>
      <c r="H306" s="96"/>
      <c r="I306" s="96"/>
      <c r="J306" s="96"/>
      <c r="K306" s="36"/>
      <c r="L306" s="37"/>
      <c r="M306" s="38"/>
      <c r="N306" s="97"/>
      <c r="O306" s="98"/>
      <c r="P306" s="99"/>
      <c r="Q306" s="32"/>
      <c r="R306" s="32"/>
      <c r="S306" s="32"/>
    </row>
    <row r="307" spans="1:19" s="30" customFormat="1" ht="15.75">
      <c r="A307" s="78"/>
      <c r="B307" s="35"/>
      <c r="C307" s="92"/>
      <c r="D307" s="93"/>
      <c r="E307" s="94"/>
      <c r="F307" s="95"/>
      <c r="G307" s="96"/>
      <c r="H307" s="96"/>
      <c r="I307" s="96"/>
      <c r="J307" s="96"/>
      <c r="K307" s="36"/>
      <c r="L307" s="37"/>
      <c r="M307" s="38"/>
      <c r="N307" s="97"/>
      <c r="O307" s="98"/>
      <c r="P307" s="99"/>
      <c r="Q307" s="32"/>
      <c r="R307" s="32"/>
      <c r="S307" s="32"/>
    </row>
    <row r="308" spans="1:19" s="30" customFormat="1" ht="15.75">
      <c r="A308" s="78"/>
      <c r="B308" s="35"/>
      <c r="C308" s="92"/>
      <c r="D308" s="93"/>
      <c r="E308" s="94"/>
      <c r="F308" s="95"/>
      <c r="G308" s="96"/>
      <c r="H308" s="96"/>
      <c r="I308" s="96"/>
      <c r="J308" s="96"/>
      <c r="K308" s="36"/>
      <c r="L308" s="37"/>
      <c r="M308" s="38"/>
      <c r="N308" s="97"/>
      <c r="O308" s="98"/>
      <c r="P308" s="99"/>
      <c r="Q308" s="32"/>
      <c r="R308" s="32"/>
      <c r="S308" s="32"/>
    </row>
    <row r="309" spans="1:19" s="30" customFormat="1" ht="15.75">
      <c r="A309" s="78"/>
      <c r="B309" s="35"/>
      <c r="C309" s="92"/>
      <c r="D309" s="93"/>
      <c r="E309" s="94"/>
      <c r="F309" s="95"/>
      <c r="G309" s="96"/>
      <c r="H309" s="96"/>
      <c r="I309" s="96"/>
      <c r="J309" s="96"/>
      <c r="K309" s="36"/>
      <c r="L309" s="37"/>
      <c r="M309" s="38"/>
      <c r="N309" s="97"/>
      <c r="O309" s="98"/>
      <c r="P309" s="99"/>
      <c r="Q309" s="32"/>
      <c r="R309" s="32"/>
      <c r="S309" s="32"/>
    </row>
    <row r="310" spans="1:19" s="30" customFormat="1" ht="15.75">
      <c r="A310" s="78"/>
      <c r="B310" s="35"/>
      <c r="C310" s="92"/>
      <c r="D310" s="93"/>
      <c r="E310" s="94"/>
      <c r="F310" s="95"/>
      <c r="G310" s="96"/>
      <c r="H310" s="96"/>
      <c r="I310" s="96"/>
      <c r="J310" s="96"/>
      <c r="K310" s="36"/>
      <c r="L310" s="37"/>
      <c r="M310" s="38"/>
      <c r="N310" s="97"/>
      <c r="O310" s="98"/>
      <c r="P310" s="99"/>
      <c r="Q310" s="32"/>
      <c r="R310" s="32"/>
      <c r="S310" s="32"/>
    </row>
    <row r="311" spans="1:19" s="30" customFormat="1" ht="15.75">
      <c r="A311" s="78"/>
      <c r="B311" s="35"/>
      <c r="C311" s="92"/>
      <c r="D311" s="93"/>
      <c r="E311" s="94"/>
      <c r="F311" s="95"/>
      <c r="G311" s="96"/>
      <c r="H311" s="96"/>
      <c r="I311" s="96"/>
      <c r="J311" s="96"/>
      <c r="K311" s="36"/>
      <c r="L311" s="37"/>
      <c r="M311" s="38"/>
      <c r="N311" s="97"/>
      <c r="O311" s="98"/>
      <c r="P311" s="99"/>
      <c r="Q311" s="32"/>
      <c r="R311" s="32"/>
      <c r="S311" s="32"/>
    </row>
    <row r="312" spans="1:19" s="30" customFormat="1" ht="15.75">
      <c r="A312" s="78"/>
      <c r="B312" s="35"/>
      <c r="C312" s="92"/>
      <c r="D312" s="93"/>
      <c r="E312" s="94"/>
      <c r="F312" s="95"/>
      <c r="G312" s="96"/>
      <c r="H312" s="96"/>
      <c r="I312" s="96"/>
      <c r="J312" s="96"/>
      <c r="K312" s="36"/>
      <c r="L312" s="37"/>
      <c r="M312" s="38"/>
      <c r="N312" s="97"/>
      <c r="O312" s="98"/>
      <c r="P312" s="99"/>
      <c r="Q312" s="32"/>
      <c r="R312" s="32"/>
      <c r="S312" s="32"/>
    </row>
    <row r="313" spans="1:19" s="30" customFormat="1" ht="15.75">
      <c r="A313" s="78"/>
      <c r="B313" s="35"/>
      <c r="C313" s="92"/>
      <c r="D313" s="93"/>
      <c r="E313" s="94"/>
      <c r="F313" s="95"/>
      <c r="G313" s="96"/>
      <c r="H313" s="96"/>
      <c r="I313" s="96"/>
      <c r="J313" s="96"/>
      <c r="K313" s="36"/>
      <c r="L313" s="37"/>
      <c r="M313" s="38"/>
      <c r="N313" s="97"/>
      <c r="O313" s="98"/>
      <c r="P313" s="99"/>
      <c r="Q313" s="32"/>
      <c r="R313" s="32"/>
      <c r="S313" s="32"/>
    </row>
    <row r="314" spans="1:19" s="30" customFormat="1" ht="15.75">
      <c r="A314" s="78"/>
      <c r="B314" s="35"/>
      <c r="C314" s="92"/>
      <c r="D314" s="93"/>
      <c r="E314" s="94"/>
      <c r="F314" s="95"/>
      <c r="G314" s="96"/>
      <c r="H314" s="96"/>
      <c r="I314" s="96"/>
      <c r="J314" s="96"/>
      <c r="K314" s="36"/>
      <c r="L314" s="37"/>
      <c r="M314" s="38"/>
      <c r="N314" s="97"/>
      <c r="O314" s="98"/>
      <c r="P314" s="99"/>
      <c r="Q314" s="32"/>
      <c r="R314" s="32"/>
      <c r="S314" s="32"/>
    </row>
    <row r="315" spans="1:19" s="30" customFormat="1" ht="15.75">
      <c r="A315" s="78"/>
      <c r="B315" s="35"/>
      <c r="C315" s="92"/>
      <c r="D315" s="93"/>
      <c r="E315" s="94"/>
      <c r="F315" s="95"/>
      <c r="G315" s="96"/>
      <c r="H315" s="96"/>
      <c r="I315" s="96"/>
      <c r="J315" s="96"/>
      <c r="K315" s="36"/>
      <c r="L315" s="37"/>
      <c r="M315" s="38"/>
      <c r="N315" s="97"/>
      <c r="O315" s="98"/>
      <c r="P315" s="99"/>
      <c r="Q315" s="32"/>
      <c r="R315" s="32"/>
      <c r="S315" s="32"/>
    </row>
    <row r="316" spans="1:19" s="30" customFormat="1" ht="15.75">
      <c r="A316" s="78"/>
      <c r="B316" s="35"/>
      <c r="C316" s="92"/>
      <c r="D316" s="93"/>
      <c r="E316" s="94"/>
      <c r="F316" s="95"/>
      <c r="G316" s="96"/>
      <c r="H316" s="96"/>
      <c r="I316" s="96"/>
      <c r="J316" s="96"/>
      <c r="K316" s="36"/>
      <c r="L316" s="37"/>
      <c r="M316" s="38"/>
      <c r="N316" s="97"/>
      <c r="O316" s="98"/>
      <c r="P316" s="99"/>
      <c r="Q316" s="32"/>
      <c r="R316" s="32"/>
      <c r="S316" s="32"/>
    </row>
    <row r="317" spans="1:19" s="30" customFormat="1" ht="15.75">
      <c r="A317" s="78"/>
      <c r="B317" s="35"/>
      <c r="C317" s="92"/>
      <c r="D317" s="93"/>
      <c r="E317" s="94"/>
      <c r="F317" s="95"/>
      <c r="G317" s="96"/>
      <c r="H317" s="96"/>
      <c r="I317" s="96"/>
      <c r="J317" s="96"/>
      <c r="K317" s="36"/>
      <c r="L317" s="37"/>
      <c r="M317" s="38"/>
      <c r="N317" s="97"/>
      <c r="O317" s="98"/>
      <c r="P317" s="99"/>
      <c r="Q317" s="32"/>
      <c r="R317" s="32"/>
      <c r="S317" s="32"/>
    </row>
    <row r="318" spans="1:19" s="30" customFormat="1" ht="15.75">
      <c r="A318" s="78"/>
      <c r="B318" s="35"/>
      <c r="C318" s="92"/>
      <c r="D318" s="93"/>
      <c r="E318" s="94"/>
      <c r="F318" s="95"/>
      <c r="G318" s="96"/>
      <c r="H318" s="96"/>
      <c r="I318" s="96"/>
      <c r="J318" s="96"/>
      <c r="K318" s="36"/>
      <c r="L318" s="37"/>
      <c r="M318" s="38"/>
      <c r="N318" s="97"/>
      <c r="O318" s="98"/>
      <c r="P318" s="99"/>
      <c r="Q318" s="32"/>
      <c r="R318" s="32"/>
      <c r="S318" s="32"/>
    </row>
    <row r="319" spans="1:19" s="30" customFormat="1" ht="15.75">
      <c r="A319" s="78"/>
      <c r="B319" s="35"/>
      <c r="C319" s="92"/>
      <c r="D319" s="93"/>
      <c r="E319" s="94"/>
      <c r="F319" s="95"/>
      <c r="G319" s="96"/>
      <c r="H319" s="96"/>
      <c r="I319" s="96"/>
      <c r="J319" s="96"/>
      <c r="K319" s="36"/>
      <c r="L319" s="37"/>
      <c r="M319" s="38"/>
      <c r="N319" s="97"/>
      <c r="O319" s="98"/>
      <c r="P319" s="99"/>
      <c r="Q319" s="32"/>
      <c r="R319" s="32"/>
      <c r="S319" s="32"/>
    </row>
    <row r="320" spans="1:19" s="30" customFormat="1" ht="15.75">
      <c r="A320" s="78"/>
      <c r="B320" s="35"/>
      <c r="C320" s="92"/>
      <c r="D320" s="93"/>
      <c r="E320" s="94"/>
      <c r="F320" s="95"/>
      <c r="G320" s="96"/>
      <c r="H320" s="96"/>
      <c r="I320" s="96"/>
      <c r="J320" s="96"/>
      <c r="K320" s="36"/>
      <c r="L320" s="37"/>
      <c r="M320" s="38"/>
      <c r="N320" s="97"/>
      <c r="O320" s="98"/>
      <c r="P320" s="99"/>
      <c r="Q320" s="32"/>
      <c r="R320" s="32"/>
      <c r="S320" s="32"/>
    </row>
    <row r="321" spans="1:19" s="30" customFormat="1" ht="15.75">
      <c r="A321" s="78"/>
      <c r="B321" s="35"/>
      <c r="C321" s="92"/>
      <c r="D321" s="93"/>
      <c r="E321" s="94"/>
      <c r="F321" s="95"/>
      <c r="G321" s="96"/>
      <c r="H321" s="96"/>
      <c r="I321" s="96"/>
      <c r="J321" s="96"/>
      <c r="K321" s="36"/>
      <c r="L321" s="37"/>
      <c r="M321" s="38"/>
      <c r="N321" s="97"/>
      <c r="O321" s="98"/>
      <c r="P321" s="99"/>
      <c r="Q321" s="32"/>
      <c r="R321" s="32"/>
      <c r="S321" s="32"/>
    </row>
    <row r="322" spans="1:19" s="30" customFormat="1" ht="15.75">
      <c r="A322" s="78"/>
      <c r="B322" s="35"/>
      <c r="C322" s="92"/>
      <c r="D322" s="93"/>
      <c r="E322" s="94"/>
      <c r="F322" s="95"/>
      <c r="G322" s="96"/>
      <c r="H322" s="96"/>
      <c r="I322" s="96"/>
      <c r="J322" s="96"/>
      <c r="K322" s="36"/>
      <c r="L322" s="37"/>
      <c r="M322" s="38"/>
      <c r="N322" s="97"/>
      <c r="O322" s="98"/>
      <c r="P322" s="99"/>
      <c r="Q322" s="32"/>
      <c r="R322" s="32"/>
      <c r="S322" s="32"/>
    </row>
    <row r="323" spans="1:19" s="30" customFormat="1" ht="15.75">
      <c r="A323" s="78"/>
      <c r="B323" s="35"/>
      <c r="C323" s="92"/>
      <c r="D323" s="93"/>
      <c r="E323" s="94"/>
      <c r="F323" s="95"/>
      <c r="G323" s="96"/>
      <c r="H323" s="96"/>
      <c r="I323" s="96"/>
      <c r="J323" s="96"/>
      <c r="K323" s="36"/>
      <c r="L323" s="37"/>
      <c r="M323" s="38"/>
      <c r="N323" s="97"/>
      <c r="O323" s="98"/>
      <c r="P323" s="99"/>
      <c r="Q323" s="32"/>
      <c r="R323" s="32"/>
      <c r="S323" s="32"/>
    </row>
    <row r="324" spans="1:19" s="30" customFormat="1" ht="15.75">
      <c r="A324" s="78"/>
      <c r="B324" s="35"/>
      <c r="C324" s="92"/>
      <c r="D324" s="93"/>
      <c r="E324" s="94"/>
      <c r="F324" s="95"/>
      <c r="G324" s="96"/>
      <c r="H324" s="96"/>
      <c r="I324" s="96"/>
      <c r="J324" s="96"/>
      <c r="K324" s="36"/>
      <c r="L324" s="37"/>
      <c r="M324" s="38"/>
      <c r="N324" s="97"/>
      <c r="O324" s="98"/>
      <c r="P324" s="99"/>
      <c r="Q324" s="32"/>
      <c r="R324" s="32"/>
      <c r="S324" s="32"/>
    </row>
    <row r="325" spans="1:19" s="30" customFormat="1" ht="15.75">
      <c r="A325" s="78"/>
      <c r="B325" s="35"/>
      <c r="C325" s="92"/>
      <c r="D325" s="93"/>
      <c r="E325" s="94"/>
      <c r="F325" s="95"/>
      <c r="G325" s="96"/>
      <c r="H325" s="96"/>
      <c r="I325" s="96"/>
      <c r="J325" s="96"/>
      <c r="K325" s="36"/>
      <c r="L325" s="37"/>
      <c r="M325" s="38"/>
      <c r="N325" s="97"/>
      <c r="O325" s="98"/>
      <c r="P325" s="99"/>
      <c r="Q325" s="32"/>
      <c r="R325" s="32"/>
      <c r="S325" s="32"/>
    </row>
    <row r="326" spans="1:19" s="30" customFormat="1" ht="15.75">
      <c r="A326" s="78"/>
      <c r="B326" s="35"/>
      <c r="C326" s="92"/>
      <c r="D326" s="93"/>
      <c r="E326" s="94"/>
      <c r="F326" s="95"/>
      <c r="G326" s="96"/>
      <c r="H326" s="96"/>
      <c r="I326" s="96"/>
      <c r="J326" s="96"/>
      <c r="K326" s="36"/>
      <c r="L326" s="37"/>
      <c r="M326" s="38"/>
      <c r="N326" s="97"/>
      <c r="O326" s="98"/>
      <c r="P326" s="99"/>
      <c r="Q326" s="32"/>
      <c r="R326" s="32"/>
      <c r="S326" s="32"/>
    </row>
    <row r="327" spans="1:19" s="30" customFormat="1" ht="15.75">
      <c r="A327" s="78"/>
      <c r="B327" s="35"/>
      <c r="C327" s="92"/>
      <c r="D327" s="93"/>
      <c r="E327" s="94"/>
      <c r="F327" s="95"/>
      <c r="G327" s="96"/>
      <c r="H327" s="96"/>
      <c r="I327" s="96"/>
      <c r="J327" s="96"/>
      <c r="K327" s="36"/>
      <c r="L327" s="37"/>
      <c r="M327" s="38"/>
      <c r="N327" s="97"/>
      <c r="O327" s="98"/>
      <c r="P327" s="99"/>
      <c r="Q327" s="32"/>
      <c r="R327" s="32"/>
      <c r="S327" s="32"/>
    </row>
    <row r="328" spans="1:19" s="30" customFormat="1" ht="15.75">
      <c r="A328" s="78"/>
      <c r="B328" s="35"/>
      <c r="C328" s="92"/>
      <c r="D328" s="93"/>
      <c r="E328" s="94"/>
      <c r="F328" s="95"/>
      <c r="G328" s="96"/>
      <c r="H328" s="96"/>
      <c r="I328" s="96"/>
      <c r="J328" s="96"/>
      <c r="K328" s="36"/>
      <c r="L328" s="37"/>
      <c r="M328" s="38"/>
      <c r="N328" s="97"/>
      <c r="O328" s="98"/>
      <c r="P328" s="99"/>
      <c r="Q328" s="32"/>
      <c r="R328" s="32"/>
      <c r="S328" s="32"/>
    </row>
    <row r="329" spans="1:19" s="30" customFormat="1" ht="15.75">
      <c r="A329" s="78"/>
      <c r="B329" s="35"/>
      <c r="C329" s="92"/>
      <c r="D329" s="93"/>
      <c r="E329" s="94"/>
      <c r="F329" s="95"/>
      <c r="G329" s="96"/>
      <c r="H329" s="96"/>
      <c r="I329" s="96"/>
      <c r="J329" s="96"/>
      <c r="K329" s="36"/>
      <c r="L329" s="37"/>
      <c r="M329" s="38"/>
      <c r="N329" s="97"/>
      <c r="O329" s="98"/>
      <c r="P329" s="99"/>
      <c r="Q329" s="32"/>
      <c r="R329" s="32"/>
      <c r="S329" s="32"/>
    </row>
    <row r="330" spans="1:19" s="30" customFormat="1" ht="15.75">
      <c r="A330" s="78"/>
      <c r="B330" s="35"/>
      <c r="C330" s="92"/>
      <c r="D330" s="93"/>
      <c r="E330" s="94"/>
      <c r="F330" s="95"/>
      <c r="G330" s="96"/>
      <c r="H330" s="96"/>
      <c r="I330" s="96"/>
      <c r="J330" s="96"/>
      <c r="K330" s="36"/>
      <c r="L330" s="37"/>
      <c r="M330" s="38"/>
      <c r="N330" s="97"/>
      <c r="O330" s="98"/>
      <c r="P330" s="99"/>
      <c r="Q330" s="32"/>
      <c r="R330" s="32"/>
      <c r="S330" s="32"/>
    </row>
    <row r="331" spans="1:19" s="30" customFormat="1" ht="15.75">
      <c r="A331" s="78"/>
      <c r="B331" s="35"/>
      <c r="C331" s="92"/>
      <c r="D331" s="93"/>
      <c r="E331" s="94"/>
      <c r="F331" s="95"/>
      <c r="G331" s="96"/>
      <c r="H331" s="96"/>
      <c r="I331" s="96"/>
      <c r="J331" s="96"/>
      <c r="K331" s="36"/>
      <c r="L331" s="37"/>
      <c r="M331" s="38"/>
      <c r="N331" s="97"/>
      <c r="O331" s="98"/>
      <c r="P331" s="99"/>
      <c r="Q331" s="32"/>
      <c r="R331" s="32"/>
      <c r="S331" s="32"/>
    </row>
    <row r="332" spans="1:19" s="30" customFormat="1" ht="15.75">
      <c r="A332" s="78"/>
      <c r="B332" s="35"/>
      <c r="C332" s="92"/>
      <c r="D332" s="93"/>
      <c r="E332" s="94"/>
      <c r="F332" s="95"/>
      <c r="G332" s="96"/>
      <c r="H332" s="96"/>
      <c r="I332" s="96"/>
      <c r="J332" s="96"/>
      <c r="K332" s="36"/>
      <c r="L332" s="37"/>
      <c r="M332" s="38"/>
      <c r="N332" s="97"/>
      <c r="O332" s="98"/>
      <c r="P332" s="99"/>
      <c r="Q332" s="32"/>
      <c r="R332" s="32"/>
      <c r="S332" s="32"/>
    </row>
    <row r="333" spans="1:19" s="30" customFormat="1" ht="15.75">
      <c r="A333" s="78"/>
      <c r="B333" s="35"/>
      <c r="C333" s="92"/>
      <c r="D333" s="93"/>
      <c r="E333" s="94"/>
      <c r="F333" s="95"/>
      <c r="G333" s="96"/>
      <c r="H333" s="96"/>
      <c r="I333" s="96"/>
      <c r="J333" s="96"/>
      <c r="K333" s="36"/>
      <c r="L333" s="37"/>
      <c r="M333" s="38"/>
      <c r="N333" s="97"/>
      <c r="O333" s="98"/>
      <c r="P333" s="99"/>
      <c r="Q333" s="32"/>
      <c r="R333" s="32"/>
      <c r="S333" s="32"/>
    </row>
    <row r="334" spans="1:19" s="30" customFormat="1" ht="15.75">
      <c r="A334" s="78"/>
      <c r="B334" s="35"/>
      <c r="C334" s="92"/>
      <c r="D334" s="93"/>
      <c r="E334" s="94"/>
      <c r="F334" s="95"/>
      <c r="G334" s="96"/>
      <c r="H334" s="96"/>
      <c r="I334" s="96"/>
      <c r="J334" s="96"/>
      <c r="K334" s="36"/>
      <c r="L334" s="37"/>
      <c r="M334" s="38"/>
      <c r="N334" s="97"/>
      <c r="O334" s="98"/>
      <c r="P334" s="99"/>
      <c r="Q334" s="32"/>
      <c r="R334" s="32"/>
      <c r="S334" s="32"/>
    </row>
    <row r="335" spans="1:19" s="30" customFormat="1" ht="15.75">
      <c r="A335" s="78"/>
      <c r="B335" s="35"/>
      <c r="C335" s="92"/>
      <c r="D335" s="93"/>
      <c r="E335" s="94"/>
      <c r="F335" s="95"/>
      <c r="G335" s="96"/>
      <c r="H335" s="96"/>
      <c r="I335" s="96"/>
      <c r="J335" s="96"/>
      <c r="K335" s="36"/>
      <c r="L335" s="37"/>
      <c r="M335" s="38"/>
      <c r="N335" s="97"/>
      <c r="O335" s="98"/>
      <c r="P335" s="99"/>
      <c r="Q335" s="32"/>
      <c r="R335" s="32"/>
      <c r="S335" s="32"/>
    </row>
    <row r="336" spans="1:19" s="30" customFormat="1" ht="15.75">
      <c r="A336" s="78"/>
      <c r="B336" s="35"/>
      <c r="C336" s="92"/>
      <c r="D336" s="93"/>
      <c r="E336" s="94"/>
      <c r="F336" s="95"/>
      <c r="G336" s="96"/>
      <c r="H336" s="96"/>
      <c r="I336" s="96"/>
      <c r="J336" s="96"/>
      <c r="K336" s="36"/>
      <c r="L336" s="37"/>
      <c r="M336" s="38"/>
      <c r="N336" s="97"/>
      <c r="O336" s="98"/>
      <c r="P336" s="99"/>
      <c r="Q336" s="32"/>
      <c r="R336" s="32"/>
      <c r="S336" s="32"/>
    </row>
    <row r="337" spans="1:19" s="30" customFormat="1" ht="15.75">
      <c r="A337" s="78"/>
      <c r="B337" s="35"/>
      <c r="C337" s="92"/>
      <c r="D337" s="93"/>
      <c r="E337" s="94"/>
      <c r="F337" s="95"/>
      <c r="G337" s="96"/>
      <c r="H337" s="96"/>
      <c r="I337" s="96"/>
      <c r="J337" s="96"/>
      <c r="K337" s="36"/>
      <c r="L337" s="37"/>
      <c r="M337" s="38"/>
      <c r="N337" s="97"/>
      <c r="O337" s="98"/>
      <c r="P337" s="99"/>
      <c r="Q337" s="32"/>
      <c r="R337" s="32"/>
      <c r="S337" s="32"/>
    </row>
    <row r="338" spans="1:19" s="30" customFormat="1" ht="15.75">
      <c r="A338" s="78"/>
      <c r="B338" s="35"/>
      <c r="C338" s="92"/>
      <c r="D338" s="93"/>
      <c r="E338" s="94"/>
      <c r="F338" s="95"/>
      <c r="G338" s="96"/>
      <c r="H338" s="96"/>
      <c r="I338" s="96"/>
      <c r="J338" s="96"/>
      <c r="K338" s="36"/>
      <c r="L338" s="37"/>
      <c r="M338" s="38"/>
      <c r="N338" s="97"/>
      <c r="O338" s="98"/>
      <c r="P338" s="99"/>
      <c r="Q338" s="32"/>
      <c r="R338" s="32"/>
      <c r="S338" s="32"/>
    </row>
    <row r="339" spans="1:19" s="30" customFormat="1" ht="15.75">
      <c r="A339" s="78"/>
      <c r="B339" s="35"/>
      <c r="C339" s="92"/>
      <c r="D339" s="93"/>
      <c r="E339" s="94"/>
      <c r="F339" s="95"/>
      <c r="G339" s="96"/>
      <c r="H339" s="96"/>
      <c r="I339" s="96"/>
      <c r="J339" s="96"/>
      <c r="K339" s="36"/>
      <c r="L339" s="37"/>
      <c r="M339" s="38"/>
      <c r="N339" s="97"/>
      <c r="O339" s="98"/>
      <c r="P339" s="99"/>
      <c r="Q339" s="32"/>
      <c r="R339" s="32"/>
      <c r="S339" s="32"/>
    </row>
    <row r="340" spans="1:19" s="30" customFormat="1" ht="15.75">
      <c r="A340" s="78"/>
      <c r="B340" s="35"/>
      <c r="C340" s="92"/>
      <c r="D340" s="93"/>
      <c r="E340" s="94"/>
      <c r="F340" s="95"/>
      <c r="G340" s="96"/>
      <c r="H340" s="96"/>
      <c r="I340" s="96"/>
      <c r="J340" s="96"/>
      <c r="K340" s="36"/>
      <c r="L340" s="37"/>
      <c r="M340" s="38"/>
      <c r="N340" s="97"/>
      <c r="O340" s="98"/>
      <c r="P340" s="99"/>
      <c r="Q340" s="32"/>
      <c r="R340" s="32"/>
      <c r="S340" s="32"/>
    </row>
    <row r="341" spans="1:19" s="30" customFormat="1" ht="15.75">
      <c r="A341" s="78"/>
      <c r="B341" s="35"/>
      <c r="C341" s="92"/>
      <c r="D341" s="93"/>
      <c r="E341" s="94"/>
      <c r="F341" s="95"/>
      <c r="G341" s="96"/>
      <c r="H341" s="96"/>
      <c r="I341" s="96"/>
      <c r="J341" s="96"/>
      <c r="K341" s="36"/>
      <c r="L341" s="37"/>
      <c r="M341" s="38"/>
      <c r="N341" s="97"/>
      <c r="O341" s="98"/>
      <c r="P341" s="99"/>
      <c r="Q341" s="32"/>
      <c r="R341" s="32"/>
      <c r="S341" s="32"/>
    </row>
    <row r="342" spans="1:19" s="30" customFormat="1" ht="15.75">
      <c r="A342" s="78"/>
      <c r="B342" s="35"/>
      <c r="C342" s="92"/>
      <c r="D342" s="93"/>
      <c r="E342" s="94"/>
      <c r="F342" s="95"/>
      <c r="G342" s="96"/>
      <c r="H342" s="96"/>
      <c r="I342" s="96"/>
      <c r="J342" s="96"/>
      <c r="K342" s="36"/>
      <c r="L342" s="37"/>
      <c r="M342" s="38"/>
      <c r="N342" s="97"/>
      <c r="O342" s="98"/>
      <c r="P342" s="99"/>
      <c r="Q342" s="32"/>
      <c r="R342" s="32"/>
      <c r="S342" s="32"/>
    </row>
    <row r="343" spans="1:19" s="30" customFormat="1" ht="15.75">
      <c r="A343" s="78"/>
      <c r="B343" s="35"/>
      <c r="C343" s="92"/>
      <c r="D343" s="93"/>
      <c r="E343" s="94"/>
      <c r="F343" s="95"/>
      <c r="G343" s="96"/>
      <c r="H343" s="96"/>
      <c r="I343" s="96"/>
      <c r="J343" s="96"/>
      <c r="K343" s="36"/>
      <c r="L343" s="37"/>
      <c r="M343" s="38"/>
      <c r="N343" s="97"/>
      <c r="O343" s="98"/>
      <c r="P343" s="99"/>
      <c r="Q343" s="32"/>
      <c r="R343" s="32"/>
      <c r="S343" s="32"/>
    </row>
    <row r="344" spans="1:19" s="30" customFormat="1" ht="15.75">
      <c r="A344" s="78"/>
      <c r="B344" s="35"/>
      <c r="C344" s="92"/>
      <c r="D344" s="93"/>
      <c r="E344" s="94"/>
      <c r="F344" s="95"/>
      <c r="G344" s="96"/>
      <c r="H344" s="96"/>
      <c r="I344" s="96"/>
      <c r="J344" s="96"/>
      <c r="K344" s="36"/>
      <c r="L344" s="37"/>
      <c r="M344" s="38"/>
      <c r="N344" s="97"/>
      <c r="O344" s="98"/>
      <c r="P344" s="99"/>
      <c r="Q344" s="32"/>
      <c r="R344" s="32"/>
      <c r="S344" s="32"/>
    </row>
    <row r="345" spans="1:19" s="30" customFormat="1" ht="15.75">
      <c r="A345" s="78"/>
      <c r="B345" s="35"/>
      <c r="C345" s="92"/>
      <c r="D345" s="93"/>
      <c r="E345" s="94"/>
      <c r="F345" s="95"/>
      <c r="G345" s="96"/>
      <c r="H345" s="96"/>
      <c r="I345" s="96"/>
      <c r="J345" s="96"/>
      <c r="K345" s="36"/>
      <c r="L345" s="37"/>
      <c r="M345" s="38"/>
      <c r="N345" s="97"/>
      <c r="O345" s="98"/>
      <c r="P345" s="99"/>
      <c r="Q345" s="32"/>
      <c r="R345" s="32"/>
      <c r="S345" s="32"/>
    </row>
    <row r="346" spans="1:19" s="30" customFormat="1" ht="15.75">
      <c r="A346" s="78"/>
      <c r="B346" s="35"/>
      <c r="C346" s="92"/>
      <c r="D346" s="93"/>
      <c r="E346" s="94"/>
      <c r="F346" s="95"/>
      <c r="G346" s="96"/>
      <c r="H346" s="96"/>
      <c r="I346" s="96"/>
      <c r="J346" s="96"/>
      <c r="K346" s="36"/>
      <c r="L346" s="37"/>
      <c r="M346" s="38"/>
      <c r="N346" s="97"/>
      <c r="O346" s="98"/>
      <c r="P346" s="99"/>
      <c r="Q346" s="32"/>
      <c r="R346" s="32"/>
      <c r="S346" s="32"/>
    </row>
    <row r="347" spans="1:19" s="30" customFormat="1" ht="15.75">
      <c r="A347" s="78"/>
      <c r="B347" s="35"/>
      <c r="C347" s="92"/>
      <c r="D347" s="93"/>
      <c r="E347" s="94"/>
      <c r="F347" s="95"/>
      <c r="G347" s="96"/>
      <c r="H347" s="96"/>
      <c r="I347" s="96"/>
      <c r="J347" s="96"/>
      <c r="K347" s="36"/>
      <c r="L347" s="37"/>
      <c r="M347" s="38"/>
      <c r="N347" s="97"/>
      <c r="O347" s="98"/>
      <c r="P347" s="99"/>
      <c r="Q347" s="32"/>
      <c r="R347" s="32"/>
      <c r="S347" s="32"/>
    </row>
    <row r="348" spans="1:19" s="30" customFormat="1" ht="15.75">
      <c r="A348" s="78"/>
      <c r="B348" s="35"/>
      <c r="C348" s="92"/>
      <c r="D348" s="93"/>
      <c r="E348" s="94"/>
      <c r="F348" s="95"/>
      <c r="G348" s="96"/>
      <c r="H348" s="96"/>
      <c r="I348" s="96"/>
      <c r="J348" s="96"/>
      <c r="K348" s="36"/>
      <c r="L348" s="37"/>
      <c r="M348" s="38"/>
      <c r="N348" s="97"/>
      <c r="O348" s="98"/>
      <c r="P348" s="99"/>
      <c r="Q348" s="32"/>
      <c r="R348" s="32"/>
      <c r="S348" s="32"/>
    </row>
    <row r="349" spans="1:19" s="30" customFormat="1" ht="15.75">
      <c r="A349" s="78"/>
      <c r="B349" s="35"/>
      <c r="C349" s="92"/>
      <c r="D349" s="93"/>
      <c r="E349" s="94"/>
      <c r="F349" s="95"/>
      <c r="G349" s="96"/>
      <c r="H349" s="96"/>
      <c r="I349" s="96"/>
      <c r="J349" s="96"/>
      <c r="K349" s="36"/>
      <c r="L349" s="37"/>
      <c r="M349" s="38"/>
      <c r="N349" s="97"/>
      <c r="O349" s="98"/>
      <c r="P349" s="99"/>
      <c r="Q349" s="32"/>
      <c r="R349" s="32"/>
      <c r="S349" s="32"/>
    </row>
    <row r="350" spans="1:19" s="30" customFormat="1" ht="15.75">
      <c r="A350" s="78"/>
      <c r="B350" s="35"/>
      <c r="C350" s="92"/>
      <c r="D350" s="93"/>
      <c r="E350" s="94"/>
      <c r="F350" s="95"/>
      <c r="G350" s="96"/>
      <c r="H350" s="96"/>
      <c r="I350" s="96"/>
      <c r="J350" s="96"/>
      <c r="K350" s="36"/>
      <c r="L350" s="37"/>
      <c r="M350" s="38"/>
      <c r="N350" s="97"/>
      <c r="O350" s="98"/>
      <c r="P350" s="99"/>
      <c r="Q350" s="32"/>
      <c r="R350" s="32"/>
      <c r="S350" s="32"/>
    </row>
    <row r="351" spans="1:19" s="30" customFormat="1" ht="15.75">
      <c r="A351" s="78"/>
      <c r="B351" s="35"/>
      <c r="C351" s="92"/>
      <c r="D351" s="93"/>
      <c r="E351" s="94"/>
      <c r="F351" s="95"/>
      <c r="G351" s="96"/>
      <c r="H351" s="96"/>
      <c r="I351" s="96"/>
      <c r="J351" s="96"/>
      <c r="K351" s="36"/>
      <c r="L351" s="37"/>
      <c r="M351" s="38"/>
      <c r="N351" s="97"/>
      <c r="O351" s="98"/>
      <c r="P351" s="99"/>
      <c r="Q351" s="32"/>
      <c r="R351" s="32"/>
      <c r="S351" s="32"/>
    </row>
    <row r="352" spans="1:19" s="30" customFormat="1" ht="15.75">
      <c r="A352" s="78"/>
      <c r="B352" s="35"/>
      <c r="C352" s="92"/>
      <c r="D352" s="93"/>
      <c r="E352" s="94"/>
      <c r="F352" s="95"/>
      <c r="G352" s="96"/>
      <c r="H352" s="96"/>
      <c r="I352" s="96"/>
      <c r="J352" s="96"/>
      <c r="K352" s="36"/>
      <c r="L352" s="37"/>
      <c r="M352" s="38"/>
      <c r="N352" s="97"/>
      <c r="O352" s="98"/>
      <c r="P352" s="99"/>
      <c r="Q352" s="32"/>
      <c r="R352" s="32"/>
      <c r="S352" s="32"/>
    </row>
    <row r="353" spans="1:127" s="30" customFormat="1" ht="15.75">
      <c r="A353" s="78"/>
      <c r="B353" s="35"/>
      <c r="C353" s="92"/>
      <c r="D353" s="93"/>
      <c r="E353" s="94"/>
      <c r="F353" s="95"/>
      <c r="G353" s="96"/>
      <c r="H353" s="96"/>
      <c r="I353" s="96"/>
      <c r="J353" s="96"/>
      <c r="K353" s="36"/>
      <c r="L353" s="37"/>
      <c r="M353" s="38"/>
      <c r="N353" s="97"/>
      <c r="O353" s="98"/>
      <c r="P353" s="99"/>
      <c r="Q353" s="32"/>
      <c r="R353" s="32"/>
      <c r="S353" s="32"/>
    </row>
    <row r="354" spans="1:127" s="30" customFormat="1" ht="15.75">
      <c r="A354" s="78"/>
      <c r="B354" s="35"/>
      <c r="C354" s="92"/>
      <c r="D354" s="93"/>
      <c r="E354" s="94"/>
      <c r="F354" s="95"/>
      <c r="G354" s="96"/>
      <c r="H354" s="96"/>
      <c r="I354" s="96"/>
      <c r="J354" s="96"/>
      <c r="K354" s="36"/>
      <c r="L354" s="37"/>
      <c r="M354" s="38"/>
      <c r="N354" s="97"/>
      <c r="O354" s="98"/>
      <c r="P354" s="99"/>
      <c r="Q354" s="32"/>
      <c r="R354" s="32"/>
      <c r="S354" s="32"/>
    </row>
    <row r="355" spans="1:127" s="30" customFormat="1" ht="15.75">
      <c r="A355" s="78"/>
      <c r="B355" s="35"/>
      <c r="C355" s="92"/>
      <c r="D355" s="93"/>
      <c r="E355" s="94"/>
      <c r="F355" s="95"/>
      <c r="G355" s="96"/>
      <c r="H355" s="96"/>
      <c r="I355" s="96"/>
      <c r="J355" s="96"/>
      <c r="K355" s="36"/>
      <c r="L355" s="37"/>
      <c r="M355" s="38"/>
      <c r="N355" s="97"/>
      <c r="O355" s="98"/>
      <c r="P355" s="99"/>
      <c r="Q355" s="32"/>
      <c r="R355" s="32"/>
      <c r="S355" s="32"/>
    </row>
    <row r="356" spans="1:127" s="30" customFormat="1" ht="15.75">
      <c r="A356" s="78"/>
      <c r="B356" s="35"/>
      <c r="C356" s="92"/>
      <c r="D356" s="93"/>
      <c r="E356" s="94"/>
      <c r="F356" s="95"/>
      <c r="G356" s="96"/>
      <c r="H356" s="96"/>
      <c r="I356" s="96"/>
      <c r="J356" s="96"/>
      <c r="K356" s="36"/>
      <c r="L356" s="37"/>
      <c r="M356" s="38"/>
      <c r="N356" s="97"/>
      <c r="O356" s="98"/>
      <c r="P356" s="99"/>
      <c r="Q356" s="32"/>
      <c r="R356" s="32"/>
      <c r="S356" s="32"/>
    </row>
    <row r="357" spans="1:127" s="30" customFormat="1" ht="15.75">
      <c r="A357" s="78"/>
      <c r="B357" s="35"/>
      <c r="C357" s="92"/>
      <c r="D357" s="93"/>
      <c r="E357" s="94"/>
      <c r="F357" s="95"/>
      <c r="G357" s="96"/>
      <c r="H357" s="96"/>
      <c r="I357" s="96"/>
      <c r="J357" s="96"/>
      <c r="K357" s="36"/>
      <c r="L357" s="37"/>
      <c r="M357" s="38"/>
      <c r="N357" s="97"/>
      <c r="O357" s="98"/>
      <c r="P357" s="99"/>
      <c r="Q357" s="32"/>
      <c r="R357" s="32"/>
      <c r="S357" s="32"/>
    </row>
    <row r="358" spans="1:127" s="30" customFormat="1" ht="15.75">
      <c r="A358" s="78"/>
      <c r="B358" s="35"/>
      <c r="C358" s="92"/>
      <c r="D358" s="93"/>
      <c r="E358" s="94"/>
      <c r="F358" s="95"/>
      <c r="G358" s="96"/>
      <c r="H358" s="96"/>
      <c r="I358" s="96"/>
      <c r="J358" s="96"/>
      <c r="K358" s="36"/>
      <c r="L358" s="37"/>
      <c r="M358" s="38"/>
      <c r="N358" s="97"/>
      <c r="O358" s="98"/>
      <c r="P358" s="99"/>
      <c r="Q358" s="32"/>
      <c r="R358" s="32"/>
      <c r="S358" s="32"/>
    </row>
    <row r="359" spans="1:127" s="30" customFormat="1" ht="15.75">
      <c r="A359" s="78"/>
      <c r="B359" s="35"/>
      <c r="C359" s="92"/>
      <c r="D359" s="93"/>
      <c r="E359" s="94"/>
      <c r="F359" s="95"/>
      <c r="G359" s="96"/>
      <c r="H359" s="96"/>
      <c r="I359" s="96"/>
      <c r="J359" s="96"/>
      <c r="K359" s="36"/>
      <c r="L359" s="37"/>
      <c r="M359" s="38"/>
      <c r="N359" s="97"/>
      <c r="O359" s="98"/>
      <c r="P359" s="99"/>
      <c r="Q359" s="32"/>
      <c r="R359" s="32"/>
      <c r="S359" s="32"/>
    </row>
    <row r="360" spans="1:127" s="30" customFormat="1" ht="15.75">
      <c r="A360" s="78"/>
      <c r="B360" s="35"/>
      <c r="C360" s="92"/>
      <c r="D360" s="93"/>
      <c r="E360" s="94"/>
      <c r="F360" s="95"/>
      <c r="G360" s="96"/>
      <c r="H360" s="96"/>
      <c r="I360" s="96"/>
      <c r="J360" s="96"/>
      <c r="K360" s="36"/>
      <c r="L360" s="37"/>
      <c r="M360" s="38"/>
      <c r="N360" s="97"/>
      <c r="O360" s="98"/>
      <c r="P360" s="99"/>
      <c r="Q360" s="32"/>
      <c r="R360" s="32"/>
      <c r="S360" s="32"/>
    </row>
    <row r="361" spans="1:127" s="30" customFormat="1" ht="15.75">
      <c r="A361" s="78"/>
      <c r="B361" s="35"/>
      <c r="C361" s="92"/>
      <c r="D361" s="93"/>
      <c r="E361" s="94"/>
      <c r="F361" s="95"/>
      <c r="G361" s="96"/>
      <c r="H361" s="96"/>
      <c r="I361" s="96"/>
      <c r="J361" s="96"/>
      <c r="K361" s="36"/>
      <c r="L361" s="37"/>
      <c r="M361" s="38"/>
      <c r="N361" s="97"/>
      <c r="O361" s="98"/>
      <c r="P361" s="99"/>
      <c r="Q361" s="32"/>
      <c r="R361" s="32"/>
      <c r="S361" s="32"/>
    </row>
    <row r="362" spans="1:127" s="30" customFormat="1" ht="15.75">
      <c r="A362" s="78"/>
      <c r="B362" s="35"/>
      <c r="C362" s="92"/>
      <c r="D362" s="93"/>
      <c r="E362" s="94"/>
      <c r="F362" s="95"/>
      <c r="G362" s="96"/>
      <c r="H362" s="96"/>
      <c r="I362" s="96"/>
      <c r="J362" s="96"/>
      <c r="K362" s="36"/>
      <c r="L362" s="37"/>
      <c r="M362" s="38"/>
      <c r="N362" s="97"/>
      <c r="O362" s="98"/>
      <c r="P362" s="99"/>
      <c r="Q362" s="32"/>
      <c r="R362" s="32"/>
      <c r="S362" s="32"/>
    </row>
    <row r="363" spans="1:127" s="28" customFormat="1" ht="150" customHeight="1">
      <c r="A363" s="277"/>
      <c r="B363" s="262"/>
      <c r="C363" s="34"/>
      <c r="D363" s="34"/>
      <c r="E363" s="34"/>
      <c r="F363" s="60"/>
      <c r="G363" s="33"/>
      <c r="H363" s="33"/>
      <c r="I363" s="33"/>
      <c r="J363" s="56"/>
      <c r="K363" s="100"/>
      <c r="L363" s="101"/>
      <c r="M363" s="102"/>
      <c r="N363" s="103"/>
      <c r="O363" s="240"/>
      <c r="P363" s="243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31"/>
      <c r="CB363" s="31"/>
      <c r="CC363" s="31"/>
      <c r="CD363" s="31"/>
      <c r="CE363" s="31"/>
      <c r="CF363" s="31"/>
      <c r="CG363" s="31"/>
      <c r="CH363" s="31"/>
      <c r="CI363" s="31"/>
      <c r="CJ363" s="31"/>
      <c r="CK363" s="31"/>
      <c r="CL363" s="31"/>
      <c r="CM363" s="31"/>
      <c r="CN363" s="31"/>
      <c r="CO363" s="31"/>
      <c r="CP363" s="31"/>
      <c r="CQ363" s="31"/>
      <c r="CR363" s="31"/>
      <c r="CS363" s="31"/>
      <c r="CT363" s="31"/>
      <c r="CU363" s="31"/>
      <c r="CV363" s="31"/>
      <c r="CW363" s="31"/>
      <c r="CX363" s="31"/>
      <c r="CY363" s="31"/>
      <c r="CZ363" s="31"/>
      <c r="DA363" s="31"/>
      <c r="DB363" s="31"/>
      <c r="DC363" s="31"/>
      <c r="DD363" s="31"/>
      <c r="DE363" s="31"/>
      <c r="DF363" s="31"/>
      <c r="DG363" s="31"/>
      <c r="DH363" s="31"/>
      <c r="DI363" s="31"/>
      <c r="DJ363" s="31"/>
      <c r="DK363" s="31"/>
      <c r="DL363" s="31"/>
      <c r="DM363" s="31"/>
      <c r="DN363" s="31"/>
      <c r="DO363" s="31"/>
      <c r="DP363" s="31"/>
      <c r="DQ363" s="31"/>
      <c r="DR363" s="31"/>
      <c r="DS363" s="31"/>
      <c r="DT363" s="31"/>
      <c r="DU363" s="31"/>
      <c r="DV363" s="31"/>
      <c r="DW363" s="31"/>
    </row>
    <row r="364" spans="1:127" s="28" customFormat="1" ht="113.25" customHeight="1">
      <c r="A364" s="278"/>
      <c r="B364" s="263"/>
      <c r="C364" s="267"/>
      <c r="D364" s="268"/>
      <c r="E364" s="269"/>
      <c r="F364" s="104"/>
      <c r="G364" s="105"/>
      <c r="H364" s="105"/>
      <c r="I364" s="33"/>
      <c r="J364" s="56"/>
      <c r="K364" s="106"/>
      <c r="L364" s="73"/>
      <c r="M364" s="102"/>
      <c r="N364" s="103"/>
      <c r="O364" s="241"/>
      <c r="P364" s="244"/>
    </row>
    <row r="365" spans="1:127" s="28" customFormat="1" ht="135" customHeight="1">
      <c r="A365" s="278"/>
      <c r="B365" s="263"/>
      <c r="C365" s="270"/>
      <c r="D365" s="271"/>
      <c r="E365" s="272"/>
      <c r="F365" s="104"/>
      <c r="G365" s="105"/>
      <c r="H365" s="105"/>
      <c r="I365" s="33"/>
      <c r="J365" s="56"/>
      <c r="K365" s="106"/>
      <c r="L365" s="101"/>
      <c r="M365" s="102"/>
      <c r="N365" s="103"/>
      <c r="O365" s="241"/>
      <c r="P365" s="244"/>
    </row>
    <row r="366" spans="1:127" s="28" customFormat="1" ht="113.25" customHeight="1">
      <c r="A366" s="278"/>
      <c r="B366" s="263"/>
      <c r="C366" s="270"/>
      <c r="D366" s="271"/>
      <c r="E366" s="272"/>
      <c r="F366" s="104"/>
      <c r="G366" s="105"/>
      <c r="H366" s="105"/>
      <c r="I366" s="33"/>
      <c r="J366" s="56"/>
      <c r="K366" s="106"/>
      <c r="L366" s="101"/>
      <c r="M366" s="102"/>
      <c r="N366" s="103"/>
      <c r="O366" s="241"/>
      <c r="P366" s="244"/>
    </row>
    <row r="367" spans="1:127" s="28" customFormat="1" ht="149.25" customHeight="1">
      <c r="A367" s="278"/>
      <c r="B367" s="263"/>
      <c r="C367" s="270"/>
      <c r="D367" s="271"/>
      <c r="E367" s="272"/>
      <c r="F367" s="60"/>
      <c r="G367" s="105"/>
      <c r="H367" s="105"/>
      <c r="I367" s="33"/>
      <c r="J367" s="56"/>
      <c r="K367" s="106"/>
      <c r="L367" s="101"/>
      <c r="M367" s="102"/>
      <c r="N367" s="103"/>
      <c r="O367" s="241"/>
      <c r="P367" s="244"/>
    </row>
    <row r="368" spans="1:127" ht="114.75" customHeight="1">
      <c r="A368" s="278"/>
      <c r="B368" s="263"/>
      <c r="C368" s="270"/>
      <c r="D368" s="271"/>
      <c r="E368" s="272"/>
      <c r="F368" s="107"/>
      <c r="G368" s="108"/>
      <c r="H368" s="108"/>
      <c r="I368" s="108"/>
      <c r="J368" s="109"/>
      <c r="K368" s="110"/>
      <c r="L368" s="111"/>
      <c r="M368" s="111"/>
      <c r="N368" s="103"/>
      <c r="O368" s="241"/>
      <c r="P368" s="244"/>
    </row>
    <row r="369" spans="1:16" ht="96" customHeight="1">
      <c r="A369" s="278"/>
      <c r="B369" s="263"/>
      <c r="C369" s="270"/>
      <c r="D369" s="271"/>
      <c r="E369" s="272"/>
      <c r="F369" s="112"/>
      <c r="G369" s="96"/>
      <c r="H369" s="96"/>
      <c r="I369" s="96"/>
      <c r="J369" s="113"/>
      <c r="K369" s="110"/>
      <c r="L369" s="111"/>
      <c r="M369" s="111"/>
      <c r="N369" s="103"/>
      <c r="O369" s="241"/>
      <c r="P369" s="244"/>
    </row>
    <row r="370" spans="1:16" ht="150" customHeight="1">
      <c r="A370" s="278"/>
      <c r="B370" s="263"/>
      <c r="C370" s="270"/>
      <c r="D370" s="271"/>
      <c r="E370" s="272"/>
      <c r="F370" s="112"/>
      <c r="G370" s="96"/>
      <c r="H370" s="96"/>
      <c r="I370" s="96"/>
      <c r="J370" s="113"/>
      <c r="K370" s="110"/>
      <c r="L370" s="111"/>
      <c r="M370" s="111"/>
      <c r="N370" s="103"/>
      <c r="O370" s="241"/>
      <c r="P370" s="244"/>
    </row>
    <row r="371" spans="1:16" ht="150" customHeight="1">
      <c r="A371" s="278"/>
      <c r="B371" s="263"/>
      <c r="C371" s="270"/>
      <c r="D371" s="271"/>
      <c r="E371" s="272"/>
      <c r="F371" s="112"/>
      <c r="G371" s="96"/>
      <c r="H371" s="96"/>
      <c r="I371" s="96"/>
      <c r="J371" s="113"/>
      <c r="K371" s="110"/>
      <c r="L371" s="111"/>
      <c r="M371" s="111"/>
      <c r="N371" s="103"/>
      <c r="O371" s="241"/>
      <c r="P371" s="244"/>
    </row>
    <row r="372" spans="1:16" ht="66.75" customHeight="1">
      <c r="A372" s="278"/>
      <c r="B372" s="263"/>
      <c r="C372" s="270"/>
      <c r="D372" s="271"/>
      <c r="E372" s="272"/>
      <c r="F372" s="112"/>
      <c r="G372" s="96"/>
      <c r="H372" s="96"/>
      <c r="I372" s="96"/>
      <c r="J372" s="113"/>
      <c r="K372" s="110"/>
      <c r="L372" s="111"/>
      <c r="M372" s="111"/>
      <c r="N372" s="103"/>
      <c r="O372" s="241"/>
      <c r="P372" s="244"/>
    </row>
    <row r="373" spans="1:16" ht="39" customHeight="1">
      <c r="A373" s="278"/>
      <c r="B373" s="263"/>
      <c r="C373" s="270"/>
      <c r="D373" s="271"/>
      <c r="E373" s="272"/>
      <c r="F373" s="112"/>
      <c r="G373" s="96"/>
      <c r="H373" s="96"/>
      <c r="I373" s="96"/>
      <c r="J373" s="113"/>
      <c r="K373" s="114"/>
      <c r="L373" s="111"/>
      <c r="M373" s="111"/>
      <c r="N373" s="103"/>
      <c r="O373" s="241"/>
      <c r="P373" s="244"/>
    </row>
    <row r="374" spans="1:16" ht="103.5" customHeight="1">
      <c r="A374" s="278"/>
      <c r="B374" s="263"/>
      <c r="C374" s="270"/>
      <c r="D374" s="271"/>
      <c r="E374" s="272"/>
      <c r="F374" s="112"/>
      <c r="G374" s="96"/>
      <c r="H374" s="96"/>
      <c r="I374" s="96"/>
      <c r="J374" s="113"/>
      <c r="K374" s="110"/>
      <c r="L374" s="111"/>
      <c r="M374" s="111"/>
      <c r="N374" s="103"/>
      <c r="O374" s="241"/>
      <c r="P374" s="244"/>
    </row>
    <row r="375" spans="1:16" ht="129.75" customHeight="1">
      <c r="A375" s="278"/>
      <c r="B375" s="263"/>
      <c r="C375" s="270"/>
      <c r="D375" s="271"/>
      <c r="E375" s="272"/>
      <c r="F375" s="112"/>
      <c r="G375" s="96"/>
      <c r="H375" s="96"/>
      <c r="I375" s="96"/>
      <c r="J375" s="113"/>
      <c r="K375" s="110"/>
      <c r="L375" s="111"/>
      <c r="M375" s="111"/>
      <c r="N375" s="103"/>
      <c r="O375" s="241"/>
      <c r="P375" s="244"/>
    </row>
    <row r="376" spans="1:16" ht="80.25" customHeight="1">
      <c r="A376" s="278"/>
      <c r="B376" s="263"/>
      <c r="C376" s="270"/>
      <c r="D376" s="271"/>
      <c r="E376" s="272"/>
      <c r="F376" s="112"/>
      <c r="G376" s="96"/>
      <c r="H376" s="96"/>
      <c r="I376" s="96"/>
      <c r="J376" s="113"/>
      <c r="K376" s="110"/>
      <c r="L376" s="111"/>
      <c r="M376" s="111"/>
      <c r="N376" s="103"/>
      <c r="O376" s="241"/>
      <c r="P376" s="244"/>
    </row>
    <row r="377" spans="1:16" ht="66.75" customHeight="1">
      <c r="A377" s="278"/>
      <c r="B377" s="263"/>
      <c r="C377" s="270"/>
      <c r="D377" s="271"/>
      <c r="E377" s="272"/>
      <c r="F377" s="112"/>
      <c r="G377" s="96"/>
      <c r="H377" s="96"/>
      <c r="I377" s="96"/>
      <c r="J377" s="113"/>
      <c r="K377" s="110"/>
      <c r="L377" s="111"/>
      <c r="M377" s="111"/>
      <c r="N377" s="103"/>
      <c r="O377" s="241"/>
      <c r="P377" s="244"/>
    </row>
    <row r="378" spans="1:16" ht="40.5" customHeight="1">
      <c r="A378" s="278"/>
      <c r="B378" s="263"/>
      <c r="C378" s="270"/>
      <c r="D378" s="271"/>
      <c r="E378" s="272"/>
      <c r="F378" s="112"/>
      <c r="G378" s="96"/>
      <c r="H378" s="96"/>
      <c r="I378" s="96"/>
      <c r="J378" s="113"/>
      <c r="K378" s="110"/>
      <c r="L378" s="111"/>
      <c r="M378" s="111"/>
      <c r="N378" s="103"/>
      <c r="O378" s="241"/>
      <c r="P378" s="244"/>
    </row>
    <row r="379" spans="1:16" ht="81.75" customHeight="1">
      <c r="A379" s="278"/>
      <c r="B379" s="263"/>
      <c r="C379" s="270"/>
      <c r="D379" s="271"/>
      <c r="E379" s="272"/>
      <c r="F379" s="112"/>
      <c r="G379" s="96"/>
      <c r="H379" s="96"/>
      <c r="I379" s="96"/>
      <c r="J379" s="113"/>
      <c r="K379" s="110"/>
      <c r="L379" s="111"/>
      <c r="M379" s="111"/>
      <c r="N379" s="103"/>
      <c r="O379" s="241"/>
      <c r="P379" s="244"/>
    </row>
    <row r="380" spans="1:16" ht="60" customHeight="1">
      <c r="A380" s="278"/>
      <c r="B380" s="263"/>
      <c r="C380" s="270"/>
      <c r="D380" s="271"/>
      <c r="E380" s="272"/>
      <c r="F380" s="112"/>
      <c r="G380" s="96"/>
      <c r="H380" s="96"/>
      <c r="I380" s="96"/>
      <c r="J380" s="113"/>
      <c r="K380" s="115"/>
      <c r="L380" s="111"/>
      <c r="M380" s="111"/>
      <c r="N380" s="103"/>
      <c r="O380" s="241"/>
      <c r="P380" s="244"/>
    </row>
    <row r="381" spans="1:16" ht="60" customHeight="1" thickBot="1">
      <c r="A381" s="279"/>
      <c r="B381" s="264"/>
      <c r="C381" s="273"/>
      <c r="D381" s="274"/>
      <c r="E381" s="275"/>
      <c r="F381" s="116"/>
      <c r="G381" s="117"/>
      <c r="H381" s="117"/>
      <c r="I381" s="117"/>
      <c r="J381" s="118"/>
      <c r="K381" s="249"/>
      <c r="L381" s="250"/>
      <c r="M381" s="251"/>
      <c r="N381" s="119"/>
      <c r="O381" s="242"/>
      <c r="P381" s="245"/>
    </row>
  </sheetData>
  <mergeCells count="142">
    <mergeCell ref="O288:O295"/>
    <mergeCell ref="A64:A69"/>
    <mergeCell ref="A70:A92"/>
    <mergeCell ref="A93:A105"/>
    <mergeCell ref="A106:A114"/>
    <mergeCell ref="A288:A295"/>
    <mergeCell ref="A190:A200"/>
    <mergeCell ref="A201:A211"/>
    <mergeCell ref="A212:A220"/>
    <mergeCell ref="A221:A287"/>
    <mergeCell ref="A115:A121"/>
    <mergeCell ref="A122:A127"/>
    <mergeCell ref="A128:A180"/>
    <mergeCell ref="A181:A189"/>
    <mergeCell ref="A32:A38"/>
    <mergeCell ref="A39:A48"/>
    <mergeCell ref="A49:A55"/>
    <mergeCell ref="A56:A63"/>
    <mergeCell ref="O221:O287"/>
    <mergeCell ref="P221:P287"/>
    <mergeCell ref="C116:E121"/>
    <mergeCell ref="L127:N127"/>
    <mergeCell ref="L125:L126"/>
    <mergeCell ref="K240:K241"/>
    <mergeCell ref="K287:M287"/>
    <mergeCell ref="C213:E220"/>
    <mergeCell ref="C202:E211"/>
    <mergeCell ref="O212:O220"/>
    <mergeCell ref="Q70:Q92"/>
    <mergeCell ref="L81:L82"/>
    <mergeCell ref="M81:M82"/>
    <mergeCell ref="N81:N82"/>
    <mergeCell ref="O81:O82"/>
    <mergeCell ref="L92:N92"/>
    <mergeCell ref="Q122:Q127"/>
    <mergeCell ref="Q190:Q200"/>
    <mergeCell ref="L200:N200"/>
    <mergeCell ref="Q201:Q211"/>
    <mergeCell ref="L211:N211"/>
    <mergeCell ref="P190:P200"/>
    <mergeCell ref="N144:N145"/>
    <mergeCell ref="O181:O189"/>
    <mergeCell ref="P201:P211"/>
    <mergeCell ref="P39:P48"/>
    <mergeCell ref="P49:P55"/>
    <mergeCell ref="P56:P63"/>
    <mergeCell ref="P70:P92"/>
    <mergeCell ref="P181:P189"/>
    <mergeCell ref="C50:E55"/>
    <mergeCell ref="B64:B69"/>
    <mergeCell ref="B39:B48"/>
    <mergeCell ref="C57:E63"/>
    <mergeCell ref="C65:E69"/>
    <mergeCell ref="C40:E48"/>
    <mergeCell ref="B56:B63"/>
    <mergeCell ref="B190:B200"/>
    <mergeCell ref="B212:B220"/>
    <mergeCell ref="B70:B92"/>
    <mergeCell ref="B201:B211"/>
    <mergeCell ref="B115:B121"/>
    <mergeCell ref="B106:B114"/>
    <mergeCell ref="A26:A31"/>
    <mergeCell ref="C222:E278"/>
    <mergeCell ref="C289:E295"/>
    <mergeCell ref="B93:B105"/>
    <mergeCell ref="C94:E105"/>
    <mergeCell ref="C107:E114"/>
    <mergeCell ref="B221:B287"/>
    <mergeCell ref="B288:B295"/>
    <mergeCell ref="B49:B55"/>
    <mergeCell ref="C71:E92"/>
    <mergeCell ref="B32:B38"/>
    <mergeCell ref="O7:O25"/>
    <mergeCell ref="A7:A25"/>
    <mergeCell ref="P26:P31"/>
    <mergeCell ref="P7:P25"/>
    <mergeCell ref="C8:E25"/>
    <mergeCell ref="B26:B31"/>
    <mergeCell ref="O26:O31"/>
    <mergeCell ref="C27:E31"/>
    <mergeCell ref="K31:M31"/>
    <mergeCell ref="C33:E38"/>
    <mergeCell ref="P32:P38"/>
    <mergeCell ref="O4:O5"/>
    <mergeCell ref="P4:P5"/>
    <mergeCell ref="O32:O38"/>
    <mergeCell ref="F4:J4"/>
    <mergeCell ref="C4:E4"/>
    <mergeCell ref="K4:N4"/>
    <mergeCell ref="K25:M25"/>
    <mergeCell ref="B7:B25"/>
    <mergeCell ref="A2:P2"/>
    <mergeCell ref="A4:A5"/>
    <mergeCell ref="B4:B5"/>
    <mergeCell ref="A363:A381"/>
    <mergeCell ref="N125:N126"/>
    <mergeCell ref="B181:B189"/>
    <mergeCell ref="C129:E180"/>
    <mergeCell ref="C182:E189"/>
    <mergeCell ref="B122:B127"/>
    <mergeCell ref="L141:L142"/>
    <mergeCell ref="M141:M142"/>
    <mergeCell ref="K189:M189"/>
    <mergeCell ref="B363:B381"/>
    <mergeCell ref="B128:B180"/>
    <mergeCell ref="M125:M126"/>
    <mergeCell ref="C123:E127"/>
    <mergeCell ref="L144:L145"/>
    <mergeCell ref="K295:M295"/>
    <mergeCell ref="C364:E381"/>
    <mergeCell ref="C191:E200"/>
    <mergeCell ref="L180:N180"/>
    <mergeCell ref="P363:P381"/>
    <mergeCell ref="O363:O381"/>
    <mergeCell ref="K220:M220"/>
    <mergeCell ref="P128:P180"/>
    <mergeCell ref="O141:O142"/>
    <mergeCell ref="O144:O145"/>
    <mergeCell ref="N141:N142"/>
    <mergeCell ref="K381:M381"/>
    <mergeCell ref="M144:M145"/>
    <mergeCell ref="P212:P220"/>
    <mergeCell ref="K55:M55"/>
    <mergeCell ref="O49:O55"/>
    <mergeCell ref="P122:P127"/>
    <mergeCell ref="O125:O126"/>
    <mergeCell ref="K121:M121"/>
    <mergeCell ref="K114:M114"/>
    <mergeCell ref="O106:O114"/>
    <mergeCell ref="K69:M69"/>
    <mergeCell ref="K105:M105"/>
    <mergeCell ref="K63:M63"/>
    <mergeCell ref="P288:P295"/>
    <mergeCell ref="O39:O48"/>
    <mergeCell ref="O56:O63"/>
    <mergeCell ref="O93:O105"/>
    <mergeCell ref="O115:O121"/>
    <mergeCell ref="P115:P121"/>
    <mergeCell ref="P93:P105"/>
    <mergeCell ref="P106:P114"/>
    <mergeCell ref="O64:O69"/>
    <mergeCell ref="P64:P69"/>
  </mergeCells>
  <phoneticPr fontId="0" type="noConversion"/>
  <hyperlinks>
    <hyperlink ref="K97" r:id="rId1" display="garantf1://12012604.0/"/>
  </hyperlinks>
  <pageMargins left="0" right="0" top="0" bottom="0" header="0" footer="0"/>
  <pageSetup paperSize="9"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>
      <c r="M1" s="19"/>
      <c r="N1" s="19"/>
      <c r="O1" s="19" t="s">
        <v>193</v>
      </c>
      <c r="P1" s="19"/>
    </row>
    <row r="2" spans="1:16" ht="21" customHeight="1">
      <c r="M2" s="20"/>
      <c r="N2" s="20"/>
      <c r="O2" s="20" t="s">
        <v>204</v>
      </c>
      <c r="P2" s="20"/>
    </row>
    <row r="3" spans="1:16" ht="19.899999999999999" customHeight="1">
      <c r="M3" s="20"/>
      <c r="N3" s="20"/>
      <c r="O3" s="20" t="s">
        <v>194</v>
      </c>
      <c r="P3" s="20"/>
    </row>
    <row r="4" spans="1:16" ht="23.45" customHeight="1">
      <c r="M4" s="20"/>
      <c r="N4" s="20"/>
      <c r="O4" s="20" t="s">
        <v>195</v>
      </c>
      <c r="P4" s="20"/>
    </row>
    <row r="5" spans="1:16" ht="26.45" customHeight="1">
      <c r="A5" s="360" t="s">
        <v>201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</row>
    <row r="6" spans="1:16" ht="23.45" customHeight="1"/>
    <row r="7" spans="1:16" s="1" customFormat="1" ht="45.6" customHeight="1">
      <c r="A7" s="361" t="s">
        <v>169</v>
      </c>
      <c r="B7" s="361" t="s">
        <v>181</v>
      </c>
      <c r="C7" s="362" t="s">
        <v>182</v>
      </c>
      <c r="D7" s="362" t="s">
        <v>172</v>
      </c>
      <c r="E7" s="362" t="s">
        <v>187</v>
      </c>
      <c r="F7" s="364" t="s">
        <v>184</v>
      </c>
      <c r="G7" s="365"/>
      <c r="H7" s="365"/>
      <c r="I7" s="365"/>
      <c r="J7" s="365"/>
      <c r="K7" s="366"/>
      <c r="L7" s="367" t="s">
        <v>186</v>
      </c>
      <c r="M7" s="369" t="s">
        <v>170</v>
      </c>
      <c r="N7" s="370"/>
      <c r="O7" s="362" t="s">
        <v>202</v>
      </c>
      <c r="P7" s="362" t="s">
        <v>171</v>
      </c>
    </row>
    <row r="8" spans="1:16" s="1" customFormat="1" ht="77.45" customHeight="1">
      <c r="A8" s="362"/>
      <c r="B8" s="362"/>
      <c r="C8" s="363"/>
      <c r="D8" s="363"/>
      <c r="E8" s="363"/>
      <c r="F8" s="2" t="s">
        <v>183</v>
      </c>
      <c r="G8" s="2" t="s">
        <v>203</v>
      </c>
      <c r="H8" s="2" t="s">
        <v>189</v>
      </c>
      <c r="I8" s="2" t="s">
        <v>185</v>
      </c>
      <c r="J8" s="2" t="s">
        <v>200</v>
      </c>
      <c r="K8" s="2" t="s">
        <v>173</v>
      </c>
      <c r="L8" s="368"/>
      <c r="M8" s="24" t="s">
        <v>174</v>
      </c>
      <c r="N8" s="24" t="s">
        <v>192</v>
      </c>
      <c r="O8" s="363"/>
      <c r="P8" s="363"/>
    </row>
    <row r="9" spans="1:16" s="1" customFormat="1" ht="30.6" customHeight="1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188</v>
      </c>
      <c r="I9" s="2">
        <v>8</v>
      </c>
      <c r="J9" s="18" t="s">
        <v>190</v>
      </c>
      <c r="K9" s="18" t="s">
        <v>191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>
      <c r="A10" s="371">
        <v>1</v>
      </c>
      <c r="B10" s="374"/>
      <c r="C10" s="374"/>
      <c r="D10" s="3" t="s">
        <v>175</v>
      </c>
      <c r="E10" s="3"/>
      <c r="F10" s="4"/>
      <c r="G10" s="4"/>
      <c r="H10" s="5"/>
      <c r="I10" s="4"/>
      <c r="J10" s="4"/>
      <c r="K10" s="6"/>
      <c r="L10" s="21"/>
      <c r="M10" s="377"/>
      <c r="N10" s="377"/>
      <c r="O10" s="382"/>
      <c r="P10" s="385"/>
    </row>
    <row r="11" spans="1:16" ht="87" customHeight="1">
      <c r="A11" s="372"/>
      <c r="B11" s="375"/>
      <c r="C11" s="375"/>
      <c r="D11" s="7" t="s">
        <v>176</v>
      </c>
      <c r="E11" s="7"/>
      <c r="F11" s="8"/>
      <c r="G11" s="9"/>
      <c r="H11" s="10"/>
      <c r="I11" s="8"/>
      <c r="J11" s="10"/>
      <c r="K11" s="11"/>
      <c r="L11" s="16"/>
      <c r="M11" s="378"/>
      <c r="N11" s="380"/>
      <c r="O11" s="383"/>
      <c r="P11" s="386"/>
    </row>
    <row r="12" spans="1:16" ht="64.900000000000006" customHeight="1">
      <c r="A12" s="372"/>
      <c r="B12" s="375"/>
      <c r="C12" s="375"/>
      <c r="D12" s="7" t="s">
        <v>177</v>
      </c>
      <c r="E12" s="7"/>
      <c r="F12" s="12"/>
      <c r="G12" s="12"/>
      <c r="H12" s="10"/>
      <c r="I12" s="13"/>
      <c r="J12" s="10"/>
      <c r="K12" s="11"/>
      <c r="L12" s="16"/>
      <c r="M12" s="378"/>
      <c r="N12" s="380"/>
      <c r="O12" s="383"/>
      <c r="P12" s="386"/>
    </row>
    <row r="13" spans="1:16" ht="93.6" customHeight="1">
      <c r="A13" s="372"/>
      <c r="B13" s="375"/>
      <c r="C13" s="375"/>
      <c r="D13" s="7" t="s">
        <v>178</v>
      </c>
      <c r="E13" s="7"/>
      <c r="F13" s="12"/>
      <c r="G13" s="12"/>
      <c r="H13" s="10"/>
      <c r="I13" s="13"/>
      <c r="J13" s="10"/>
      <c r="K13" s="11"/>
      <c r="L13" s="16"/>
      <c r="M13" s="378"/>
      <c r="N13" s="380"/>
      <c r="O13" s="383"/>
      <c r="P13" s="386"/>
    </row>
    <row r="14" spans="1:16" ht="73.150000000000006" customHeight="1">
      <c r="A14" s="372"/>
      <c r="B14" s="375"/>
      <c r="C14" s="375"/>
      <c r="D14" s="14" t="s">
        <v>179</v>
      </c>
      <c r="E14" s="14"/>
      <c r="F14" s="9"/>
      <c r="G14" s="9"/>
      <c r="H14" s="10"/>
      <c r="I14" s="8"/>
      <c r="J14" s="10"/>
      <c r="K14" s="11"/>
      <c r="L14" s="16"/>
      <c r="M14" s="378"/>
      <c r="N14" s="380"/>
      <c r="O14" s="383"/>
      <c r="P14" s="386"/>
    </row>
    <row r="15" spans="1:16" ht="51" customHeight="1">
      <c r="A15" s="373"/>
      <c r="B15" s="376"/>
      <c r="C15" s="376"/>
      <c r="D15" s="14" t="s">
        <v>180</v>
      </c>
      <c r="E15" s="14"/>
      <c r="F15" s="9"/>
      <c r="G15" s="9"/>
      <c r="H15" s="10"/>
      <c r="I15" s="8"/>
      <c r="J15" s="10"/>
      <c r="K15" s="11"/>
      <c r="L15" s="17"/>
      <c r="M15" s="379"/>
      <c r="N15" s="381"/>
      <c r="O15" s="384"/>
      <c r="P15" s="387"/>
    </row>
    <row r="18" spans="2:2" ht="18.75">
      <c r="B18" s="23" t="s">
        <v>197</v>
      </c>
    </row>
    <row r="19" spans="2:2" ht="18.75">
      <c r="B19" s="23"/>
    </row>
    <row r="20" spans="2:2" ht="18.75">
      <c r="B20" s="23" t="s">
        <v>196</v>
      </c>
    </row>
    <row r="21" spans="2:2" ht="18.75">
      <c r="B21" s="23"/>
    </row>
    <row r="22" spans="2:2" ht="18.75">
      <c r="B22" s="23"/>
    </row>
    <row r="23" spans="2:2" ht="18.75">
      <c r="B23" s="23"/>
    </row>
    <row r="24" spans="2:2" ht="18.75">
      <c r="B24" s="23"/>
    </row>
    <row r="25" spans="2:2" ht="18.75">
      <c r="B25" s="23"/>
    </row>
    <row r="26" spans="2:2" ht="18.75">
      <c r="B26" s="23"/>
    </row>
    <row r="27" spans="2:2" ht="18.75">
      <c r="B27" s="23"/>
    </row>
    <row r="28" spans="2:2" ht="18.75">
      <c r="B28" s="23"/>
    </row>
    <row r="29" spans="2:2" ht="18.75">
      <c r="B29" s="23"/>
    </row>
    <row r="30" spans="2:2" ht="18.75">
      <c r="B30" s="23"/>
    </row>
    <row r="31" spans="2:2" ht="18.75">
      <c r="B31" s="23"/>
    </row>
    <row r="32" spans="2:2" ht="18.75">
      <c r="B32" s="23"/>
    </row>
    <row r="33" spans="2:2" ht="18.75">
      <c r="B33" s="23"/>
    </row>
    <row r="34" spans="2:2" ht="18.75">
      <c r="B34" s="23"/>
    </row>
    <row r="35" spans="2:2" ht="18.75">
      <c r="B35" s="23"/>
    </row>
    <row r="36" spans="2:2" ht="18.75">
      <c r="B36" s="23"/>
    </row>
    <row r="37" spans="2:2" ht="18.75">
      <c r="B37" s="23"/>
    </row>
    <row r="38" spans="2:2" ht="18.75">
      <c r="B38" s="23"/>
    </row>
    <row r="39" spans="2:2" ht="18.75">
      <c r="B39" s="23"/>
    </row>
    <row r="40" spans="2:2" ht="18.75">
      <c r="B40" s="23"/>
    </row>
    <row r="41" spans="2:2" ht="18.75">
      <c r="B41" s="23" t="s">
        <v>198</v>
      </c>
    </row>
    <row r="42" spans="2:2" ht="18.75">
      <c r="B42" s="23" t="s">
        <v>199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honeticPr fontId="0" type="noConversion"/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МП 6</vt:lpstr>
      <vt:lpstr>СВОД!Заголовки_для_печати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2022-04-29T07:48:31Z</cp:lastPrinted>
  <dcterms:created xsi:type="dcterms:W3CDTF">2006-09-16T00:00:00Z</dcterms:created>
  <dcterms:modified xsi:type="dcterms:W3CDTF">2023-04-03T06:40:01Z</dcterms:modified>
</cp:coreProperties>
</file>